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Solvency II\Basic rapportages\Basic sheets in 2025 (Boekjaar 2024)\Hulpprogramma's 2024\"/>
    </mc:Choice>
  </mc:AlternateContent>
  <xr:revisionPtr revIDLastSave="0" documentId="13_ncr:1_{4699C8CC-BCEB-45BC-A2D5-019BD714CE41}" xr6:coauthVersionLast="47" xr6:coauthVersionMax="47" xr10:uidLastSave="{00000000-0000-0000-0000-000000000000}"/>
  <workbookProtection workbookAlgorithmName="SHA-512" workbookHashValue="Wvv7gJZu23KXba7w1uFwm2QEqI8ao2Coh9w6taqbYaunLVkNf48cN2VmPovQCa1R+khNcvIdCiXRjZZPHaY6OQ==" workbookSaltValue="MsPPScLYK9m2fD4gKFVncA==" workbookSpinCount="100000" lockStructure="1"/>
  <bookViews>
    <workbookView xWindow="-110" yWindow="-110" windowWidth="19420" windowHeight="10300" activeTab="3" xr2:uid="{00000000-000D-0000-FFFF-FFFF00000000}"/>
  </bookViews>
  <sheets>
    <sheet name="Invulinstructie" sheetId="3" r:id="rId1"/>
    <sheet name="Berekeningen" sheetId="1" r:id="rId2"/>
    <sheet name="Curves" sheetId="2" r:id="rId3"/>
    <sheet name="Eigen curve" sheetId="5" r:id="rId4"/>
  </sheets>
  <definedNames>
    <definedName name="curve">'Eigen curve'!$AB$13:$AB$15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D9" i="1" l="1"/>
  <c r="I9" i="1" s="1"/>
  <c r="D10" i="1"/>
  <c r="I10" i="1" s="1"/>
  <c r="D11" i="1"/>
  <c r="I11" i="1" s="1"/>
  <c r="D12" i="1"/>
  <c r="I12" i="1" s="1"/>
  <c r="D13" i="1"/>
  <c r="I13" i="1" s="1"/>
  <c r="D14" i="1"/>
  <c r="I14" i="1" s="1"/>
  <c r="D15" i="1"/>
  <c r="I15" i="1" s="1"/>
  <c r="D16" i="1"/>
  <c r="I16" i="1" s="1"/>
  <c r="D17" i="1"/>
  <c r="I17" i="1" s="1"/>
  <c r="D18" i="1"/>
  <c r="I18" i="1" s="1"/>
  <c r="D19" i="1"/>
  <c r="I19" i="1" s="1"/>
  <c r="D20" i="1"/>
  <c r="I20" i="1" s="1"/>
  <c r="D21" i="1"/>
  <c r="I21" i="1" s="1"/>
  <c r="D22" i="1"/>
  <c r="I22" i="1" s="1"/>
  <c r="D23" i="1"/>
  <c r="I23" i="1" s="1"/>
  <c r="D24" i="1"/>
  <c r="I24" i="1" s="1"/>
  <c r="D25" i="1"/>
  <c r="I25" i="1" s="1"/>
  <c r="D26" i="1"/>
  <c r="I26" i="1" s="1"/>
  <c r="D27" i="1"/>
  <c r="I27" i="1" s="1"/>
  <c r="D28" i="1"/>
  <c r="I28" i="1" s="1"/>
  <c r="D29" i="1"/>
  <c r="I29" i="1" s="1"/>
  <c r="D30" i="1"/>
  <c r="I30" i="1" s="1"/>
  <c r="D31" i="1"/>
  <c r="I31" i="1" s="1"/>
  <c r="D32" i="1"/>
  <c r="I32" i="1" s="1"/>
  <c r="D33" i="1"/>
  <c r="I33" i="1" s="1"/>
  <c r="D34" i="1"/>
  <c r="I34" i="1" s="1"/>
  <c r="D35" i="1"/>
  <c r="I35" i="1" s="1"/>
  <c r="D36" i="1"/>
  <c r="I36" i="1" s="1"/>
  <c r="D37" i="1"/>
  <c r="I37" i="1" s="1"/>
  <c r="D38" i="1"/>
  <c r="I38" i="1" s="1"/>
  <c r="D39" i="1"/>
  <c r="I39" i="1" s="1"/>
  <c r="D40" i="1"/>
  <c r="I40" i="1" s="1"/>
  <c r="D41" i="1"/>
  <c r="I41" i="1" s="1"/>
  <c r="D42" i="1"/>
  <c r="I42" i="1" s="1"/>
  <c r="D43" i="1"/>
  <c r="I43" i="1" s="1"/>
  <c r="D44" i="1"/>
  <c r="I44" i="1" s="1"/>
  <c r="D45" i="1"/>
  <c r="I45" i="1" s="1"/>
  <c r="D46" i="1"/>
  <c r="I46" i="1" s="1"/>
  <c r="D47" i="1"/>
  <c r="I47" i="1" s="1"/>
  <c r="D48" i="1"/>
  <c r="I48" i="1" s="1"/>
  <c r="D49" i="1"/>
  <c r="I49" i="1" s="1"/>
  <c r="D50" i="1"/>
  <c r="I50" i="1" s="1"/>
  <c r="D51" i="1"/>
  <c r="I51" i="1" s="1"/>
  <c r="D52" i="1"/>
  <c r="I52" i="1" s="1"/>
  <c r="D53" i="1"/>
  <c r="I53" i="1" s="1"/>
  <c r="D54" i="1"/>
  <c r="I54" i="1" s="1"/>
  <c r="D55" i="1"/>
  <c r="I55" i="1" s="1"/>
  <c r="D56" i="1"/>
  <c r="I56" i="1" s="1"/>
  <c r="D57" i="1"/>
  <c r="I57" i="1" s="1"/>
  <c r="D58" i="1"/>
  <c r="I58" i="1" s="1"/>
  <c r="D59" i="1"/>
  <c r="I59" i="1" s="1"/>
  <c r="D60" i="1"/>
  <c r="I60" i="1" s="1"/>
  <c r="D61" i="1"/>
  <c r="I61" i="1" s="1"/>
  <c r="D62" i="1"/>
  <c r="I62" i="1" s="1"/>
  <c r="D63" i="1"/>
  <c r="I63" i="1" s="1"/>
  <c r="D64" i="1"/>
  <c r="I64" i="1" s="1"/>
  <c r="D65" i="1"/>
  <c r="I65" i="1" s="1"/>
  <c r="D66" i="1"/>
  <c r="I66" i="1" s="1"/>
  <c r="D67" i="1"/>
  <c r="I67" i="1" s="1"/>
  <c r="D68" i="1"/>
  <c r="I68" i="1" s="1"/>
  <c r="D69" i="1"/>
  <c r="I69" i="1" s="1"/>
  <c r="D70" i="1"/>
  <c r="I70" i="1" s="1"/>
  <c r="D71" i="1"/>
  <c r="I71" i="1" s="1"/>
  <c r="D72" i="1"/>
  <c r="I72" i="1" s="1"/>
  <c r="D73" i="1"/>
  <c r="I73" i="1" s="1"/>
  <c r="D74" i="1"/>
  <c r="I74" i="1" s="1"/>
  <c r="D75" i="1"/>
  <c r="I75" i="1" s="1"/>
  <c r="D76" i="1"/>
  <c r="I76" i="1" s="1"/>
  <c r="D77" i="1"/>
  <c r="I77" i="1" s="1"/>
  <c r="D78" i="1"/>
  <c r="I78" i="1" s="1"/>
  <c r="D79" i="1"/>
  <c r="I79" i="1" s="1"/>
  <c r="D80" i="1"/>
  <c r="I80" i="1" s="1"/>
  <c r="D81" i="1"/>
  <c r="I81" i="1" s="1"/>
  <c r="D82" i="1"/>
  <c r="I82" i="1" s="1"/>
  <c r="D83" i="1"/>
  <c r="I83" i="1" s="1"/>
  <c r="D84" i="1"/>
  <c r="I84" i="1" s="1"/>
  <c r="D85" i="1"/>
  <c r="I85" i="1" s="1"/>
  <c r="D86" i="1"/>
  <c r="I86" i="1" s="1"/>
  <c r="D87" i="1"/>
  <c r="I87" i="1" s="1"/>
  <c r="D88" i="1"/>
  <c r="I88" i="1" s="1"/>
  <c r="D89" i="1"/>
  <c r="I89" i="1" s="1"/>
  <c r="D90" i="1"/>
  <c r="I90" i="1" s="1"/>
  <c r="D91" i="1"/>
  <c r="I91" i="1" s="1"/>
  <c r="D92" i="1"/>
  <c r="I92" i="1" s="1"/>
  <c r="D93" i="1"/>
  <c r="I93" i="1" s="1"/>
  <c r="D94" i="1"/>
  <c r="I94" i="1" s="1"/>
  <c r="D95" i="1"/>
  <c r="I95" i="1" s="1"/>
  <c r="D96" i="1"/>
  <c r="I96" i="1" s="1"/>
  <c r="D97" i="1"/>
  <c r="I97" i="1" s="1"/>
  <c r="D98" i="1"/>
  <c r="I98" i="1" s="1"/>
  <c r="D99" i="1"/>
  <c r="I99" i="1" s="1"/>
  <c r="D100" i="1"/>
  <c r="I100" i="1" s="1"/>
  <c r="D101" i="1"/>
  <c r="I101" i="1" s="1"/>
  <c r="D102" i="1"/>
  <c r="I102" i="1" s="1"/>
  <c r="D103" i="1"/>
  <c r="I103" i="1" s="1"/>
  <c r="D104" i="1"/>
  <c r="I104" i="1" s="1"/>
  <c r="D105" i="1"/>
  <c r="I105" i="1" s="1"/>
  <c r="D106" i="1"/>
  <c r="I106" i="1" s="1"/>
  <c r="D107" i="1"/>
  <c r="I107" i="1" s="1"/>
  <c r="D108" i="1"/>
  <c r="I108" i="1" s="1"/>
  <c r="D109" i="1"/>
  <c r="I109" i="1" s="1"/>
  <c r="D110" i="1"/>
  <c r="I110" i="1" s="1"/>
  <c r="D111" i="1"/>
  <c r="I111" i="1" s="1"/>
  <c r="D112" i="1"/>
  <c r="I112" i="1" s="1"/>
  <c r="D113" i="1"/>
  <c r="I113" i="1" s="1"/>
  <c r="D114" i="1"/>
  <c r="I114" i="1" s="1"/>
  <c r="D115" i="1"/>
  <c r="I115" i="1" s="1"/>
  <c r="D116" i="1"/>
  <c r="I116" i="1" s="1"/>
  <c r="D117" i="1"/>
  <c r="I117" i="1" s="1"/>
  <c r="D118" i="1"/>
  <c r="I118" i="1" s="1"/>
  <c r="D119" i="1"/>
  <c r="I119" i="1" s="1"/>
  <c r="D120" i="1"/>
  <c r="I120" i="1" s="1"/>
  <c r="D121" i="1"/>
  <c r="I121" i="1" s="1"/>
  <c r="D122" i="1"/>
  <c r="I122" i="1" s="1"/>
  <c r="D8" i="1"/>
  <c r="I8" i="1" s="1"/>
  <c r="K104" i="2"/>
  <c r="P104" i="2"/>
  <c r="M104" i="2" s="1"/>
  <c r="D6" i="2"/>
  <c r="F8" i="1" s="1"/>
  <c r="H8" i="1" s="1"/>
  <c r="F6" i="2"/>
  <c r="E8" i="1" s="1"/>
  <c r="J8" i="1" s="1"/>
  <c r="P6" i="2"/>
  <c r="K6" i="2" s="1"/>
  <c r="M6" i="2" l="1"/>
  <c r="C6" i="1" l="1"/>
  <c r="U14" i="1" s="1"/>
  <c r="D116" i="2" l="1"/>
  <c r="F118" i="1" s="1"/>
  <c r="H118" i="1" s="1"/>
  <c r="F116" i="2"/>
  <c r="E118" i="1" s="1"/>
  <c r="J118" i="1" s="1"/>
  <c r="K116" i="2"/>
  <c r="P116" i="2"/>
  <c r="M116" i="2" s="1"/>
  <c r="D117" i="2"/>
  <c r="F119" i="1" s="1"/>
  <c r="H119" i="1" s="1"/>
  <c r="F117" i="2"/>
  <c r="E119" i="1" s="1"/>
  <c r="J119" i="1" s="1"/>
  <c r="K117" i="2"/>
  <c r="P117" i="2"/>
  <c r="M117" i="2" s="1"/>
  <c r="D118" i="2"/>
  <c r="F120" i="1" s="1"/>
  <c r="H120" i="1" s="1"/>
  <c r="F118" i="2"/>
  <c r="E120" i="1" s="1"/>
  <c r="J120" i="1" s="1"/>
  <c r="K118" i="2"/>
  <c r="P118" i="2"/>
  <c r="M118" i="2" s="1"/>
  <c r="D119" i="2"/>
  <c r="F121" i="1" s="1"/>
  <c r="H121" i="1" s="1"/>
  <c r="F119" i="2"/>
  <c r="E121" i="1" s="1"/>
  <c r="J121" i="1" s="1"/>
  <c r="K119" i="2"/>
  <c r="P119" i="2"/>
  <c r="M119" i="2" s="1"/>
  <c r="D120" i="2"/>
  <c r="F122" i="1" s="1"/>
  <c r="H122" i="1" s="1"/>
  <c r="F120" i="2"/>
  <c r="E122" i="1" s="1"/>
  <c r="J122" i="1" s="1"/>
  <c r="K120" i="2"/>
  <c r="P120" i="2"/>
  <c r="M120" i="2" s="1"/>
  <c r="D106" i="2"/>
  <c r="F108" i="1" s="1"/>
  <c r="H108" i="1" s="1"/>
  <c r="F106" i="2"/>
  <c r="E108" i="1" s="1"/>
  <c r="J108" i="1" s="1"/>
  <c r="K106" i="2"/>
  <c r="P106" i="2"/>
  <c r="M106" i="2" s="1"/>
  <c r="D107" i="2"/>
  <c r="F109" i="1" s="1"/>
  <c r="H109" i="1" s="1"/>
  <c r="F107" i="2"/>
  <c r="E109" i="1" s="1"/>
  <c r="J109" i="1" s="1"/>
  <c r="K107" i="2"/>
  <c r="P107" i="2"/>
  <c r="M107" i="2" s="1"/>
  <c r="D108" i="2"/>
  <c r="F110" i="1" s="1"/>
  <c r="H110" i="1" s="1"/>
  <c r="F108" i="2"/>
  <c r="E110" i="1" s="1"/>
  <c r="J110" i="1" s="1"/>
  <c r="K108" i="2"/>
  <c r="P108" i="2"/>
  <c r="M108" i="2" s="1"/>
  <c r="D109" i="2"/>
  <c r="F111" i="1" s="1"/>
  <c r="H111" i="1" s="1"/>
  <c r="F109" i="2"/>
  <c r="E111" i="1" s="1"/>
  <c r="J111" i="1" s="1"/>
  <c r="K109" i="2"/>
  <c r="P109" i="2"/>
  <c r="M109" i="2" s="1"/>
  <c r="D110" i="2"/>
  <c r="F112" i="1" s="1"/>
  <c r="H112" i="1" s="1"/>
  <c r="F110" i="2"/>
  <c r="E112" i="1" s="1"/>
  <c r="J112" i="1" s="1"/>
  <c r="K110" i="2"/>
  <c r="P110" i="2"/>
  <c r="M110" i="2" s="1"/>
  <c r="D111" i="2"/>
  <c r="F113" i="1" s="1"/>
  <c r="H113" i="1" s="1"/>
  <c r="F111" i="2"/>
  <c r="E113" i="1" s="1"/>
  <c r="J113" i="1" s="1"/>
  <c r="K111" i="2"/>
  <c r="P111" i="2"/>
  <c r="M111" i="2" s="1"/>
  <c r="D112" i="2"/>
  <c r="F114" i="1" s="1"/>
  <c r="H114" i="1" s="1"/>
  <c r="F112" i="2"/>
  <c r="E114" i="1" s="1"/>
  <c r="J114" i="1" s="1"/>
  <c r="K112" i="2"/>
  <c r="P112" i="2"/>
  <c r="M112" i="2" s="1"/>
  <c r="D113" i="2"/>
  <c r="F115" i="1" s="1"/>
  <c r="H115" i="1" s="1"/>
  <c r="F113" i="2"/>
  <c r="E115" i="1" s="1"/>
  <c r="J115" i="1" s="1"/>
  <c r="K113" i="2"/>
  <c r="P113" i="2"/>
  <c r="M113" i="2" s="1"/>
  <c r="D114" i="2"/>
  <c r="F116" i="1" s="1"/>
  <c r="H116" i="1" s="1"/>
  <c r="F114" i="2"/>
  <c r="E116" i="1" s="1"/>
  <c r="J116" i="1" s="1"/>
  <c r="K114" i="2"/>
  <c r="P114" i="2"/>
  <c r="M114" i="2" s="1"/>
  <c r="D115" i="2"/>
  <c r="F117" i="1" s="1"/>
  <c r="H117" i="1" s="1"/>
  <c r="F115" i="2"/>
  <c r="E117" i="1" s="1"/>
  <c r="J117" i="1" s="1"/>
  <c r="K115" i="2"/>
  <c r="P115" i="2"/>
  <c r="M115" i="2" s="1"/>
  <c r="D106" i="5"/>
  <c r="F106" i="5"/>
  <c r="D107" i="5"/>
  <c r="F107" i="5"/>
  <c r="D108" i="5"/>
  <c r="F108" i="5"/>
  <c r="D109" i="5"/>
  <c r="F109" i="5"/>
  <c r="D110" i="5"/>
  <c r="F110" i="5"/>
  <c r="D111" i="5"/>
  <c r="F111" i="5"/>
  <c r="D112" i="5"/>
  <c r="F112" i="5"/>
  <c r="D113" i="5"/>
  <c r="F113" i="5"/>
  <c r="D114" i="5"/>
  <c r="F114" i="5"/>
  <c r="D115" i="5"/>
  <c r="F115" i="5"/>
  <c r="D116" i="5"/>
  <c r="F116" i="5"/>
  <c r="D117" i="5"/>
  <c r="F117" i="5"/>
  <c r="D118" i="5"/>
  <c r="F118" i="5"/>
  <c r="D119" i="5"/>
  <c r="F119" i="5"/>
  <c r="D120" i="5"/>
  <c r="F120" i="5"/>
  <c r="K20" i="2" l="1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5" i="2"/>
  <c r="P43" i="2"/>
  <c r="M43" i="2" s="1"/>
  <c r="P44" i="2"/>
  <c r="M44" i="2" s="1"/>
  <c r="P45" i="2"/>
  <c r="M45" i="2" s="1"/>
  <c r="P46" i="2"/>
  <c r="M46" i="2" s="1"/>
  <c r="P47" i="2"/>
  <c r="M47" i="2" s="1"/>
  <c r="P48" i="2"/>
  <c r="M48" i="2" s="1"/>
  <c r="P49" i="2"/>
  <c r="M49" i="2" s="1"/>
  <c r="P50" i="2"/>
  <c r="M50" i="2" s="1"/>
  <c r="P51" i="2"/>
  <c r="M51" i="2" s="1"/>
  <c r="P52" i="2"/>
  <c r="M52" i="2" s="1"/>
  <c r="P53" i="2"/>
  <c r="M53" i="2" s="1"/>
  <c r="P54" i="2"/>
  <c r="M54" i="2" s="1"/>
  <c r="P55" i="2"/>
  <c r="M55" i="2" s="1"/>
  <c r="P56" i="2"/>
  <c r="M56" i="2" s="1"/>
  <c r="P57" i="2"/>
  <c r="M57" i="2" s="1"/>
  <c r="P58" i="2"/>
  <c r="M58" i="2" s="1"/>
  <c r="P59" i="2"/>
  <c r="M59" i="2" s="1"/>
  <c r="P60" i="2"/>
  <c r="M60" i="2" s="1"/>
  <c r="P61" i="2"/>
  <c r="M61" i="2" s="1"/>
  <c r="P62" i="2"/>
  <c r="M62" i="2" s="1"/>
  <c r="P63" i="2"/>
  <c r="M63" i="2" s="1"/>
  <c r="P64" i="2"/>
  <c r="M64" i="2" s="1"/>
  <c r="P65" i="2"/>
  <c r="M65" i="2" s="1"/>
  <c r="P66" i="2"/>
  <c r="M66" i="2" s="1"/>
  <c r="P67" i="2"/>
  <c r="M67" i="2" s="1"/>
  <c r="P68" i="2"/>
  <c r="M68" i="2" s="1"/>
  <c r="P69" i="2"/>
  <c r="M69" i="2" s="1"/>
  <c r="P70" i="2"/>
  <c r="M70" i="2" s="1"/>
  <c r="P71" i="2"/>
  <c r="M71" i="2" s="1"/>
  <c r="P72" i="2"/>
  <c r="M72" i="2" s="1"/>
  <c r="P73" i="2"/>
  <c r="M73" i="2" s="1"/>
  <c r="P74" i="2"/>
  <c r="M74" i="2" s="1"/>
  <c r="P75" i="2"/>
  <c r="M75" i="2" s="1"/>
  <c r="P76" i="2"/>
  <c r="M76" i="2" s="1"/>
  <c r="P77" i="2"/>
  <c r="M77" i="2" s="1"/>
  <c r="P78" i="2"/>
  <c r="M78" i="2" s="1"/>
  <c r="P79" i="2"/>
  <c r="M79" i="2" s="1"/>
  <c r="P80" i="2"/>
  <c r="M80" i="2" s="1"/>
  <c r="P81" i="2"/>
  <c r="M81" i="2" s="1"/>
  <c r="P82" i="2"/>
  <c r="M82" i="2" s="1"/>
  <c r="P83" i="2"/>
  <c r="M83" i="2" s="1"/>
  <c r="P84" i="2"/>
  <c r="M84" i="2" s="1"/>
  <c r="P85" i="2"/>
  <c r="M85" i="2" s="1"/>
  <c r="P86" i="2"/>
  <c r="M86" i="2" s="1"/>
  <c r="P87" i="2"/>
  <c r="M87" i="2" s="1"/>
  <c r="P88" i="2"/>
  <c r="M88" i="2" s="1"/>
  <c r="P89" i="2"/>
  <c r="M89" i="2" s="1"/>
  <c r="P90" i="2"/>
  <c r="M90" i="2" s="1"/>
  <c r="P91" i="2"/>
  <c r="M91" i="2" s="1"/>
  <c r="P92" i="2"/>
  <c r="M92" i="2" s="1"/>
  <c r="P93" i="2"/>
  <c r="M93" i="2" s="1"/>
  <c r="P94" i="2"/>
  <c r="M94" i="2" s="1"/>
  <c r="P95" i="2"/>
  <c r="M95" i="2" s="1"/>
  <c r="P96" i="2"/>
  <c r="M96" i="2" s="1"/>
  <c r="P97" i="2"/>
  <c r="M97" i="2" s="1"/>
  <c r="P98" i="2"/>
  <c r="M98" i="2" s="1"/>
  <c r="P99" i="2"/>
  <c r="M99" i="2" s="1"/>
  <c r="P100" i="2"/>
  <c r="M100" i="2" s="1"/>
  <c r="P101" i="2"/>
  <c r="M101" i="2" s="1"/>
  <c r="P102" i="2"/>
  <c r="M102" i="2" s="1"/>
  <c r="P103" i="2"/>
  <c r="M103" i="2" s="1"/>
  <c r="P105" i="2"/>
  <c r="M105" i="2" s="1"/>
  <c r="P7" i="2"/>
  <c r="M7" i="2" s="1"/>
  <c r="P8" i="2"/>
  <c r="M8" i="2" s="1"/>
  <c r="P9" i="2"/>
  <c r="M9" i="2" s="1"/>
  <c r="P10" i="2"/>
  <c r="M10" i="2" s="1"/>
  <c r="P11" i="2"/>
  <c r="M11" i="2" s="1"/>
  <c r="P12" i="2"/>
  <c r="M12" i="2" s="1"/>
  <c r="P13" i="2"/>
  <c r="M13" i="2" s="1"/>
  <c r="P14" i="2"/>
  <c r="M14" i="2" s="1"/>
  <c r="P15" i="2"/>
  <c r="M15" i="2" s="1"/>
  <c r="P16" i="2"/>
  <c r="M16" i="2" s="1"/>
  <c r="P17" i="2"/>
  <c r="M17" i="2" s="1"/>
  <c r="P18" i="2"/>
  <c r="M18" i="2" s="1"/>
  <c r="P19" i="2"/>
  <c r="M19" i="2" s="1"/>
  <c r="P20" i="2"/>
  <c r="M20" i="2" s="1"/>
  <c r="P21" i="2"/>
  <c r="M21" i="2" s="1"/>
  <c r="P22" i="2"/>
  <c r="M22" i="2" s="1"/>
  <c r="P23" i="2"/>
  <c r="M23" i="2" s="1"/>
  <c r="P24" i="2"/>
  <c r="M24" i="2" s="1"/>
  <c r="P25" i="2"/>
  <c r="M25" i="2" s="1"/>
  <c r="P26" i="2"/>
  <c r="M26" i="2" s="1"/>
  <c r="P27" i="2"/>
  <c r="M27" i="2" s="1"/>
  <c r="P28" i="2"/>
  <c r="M28" i="2" s="1"/>
  <c r="P29" i="2"/>
  <c r="M29" i="2" s="1"/>
  <c r="P30" i="2"/>
  <c r="M30" i="2" s="1"/>
  <c r="P31" i="2"/>
  <c r="M31" i="2" s="1"/>
  <c r="P32" i="2"/>
  <c r="M32" i="2" s="1"/>
  <c r="P33" i="2"/>
  <c r="M33" i="2" s="1"/>
  <c r="P34" i="2"/>
  <c r="M34" i="2" s="1"/>
  <c r="P35" i="2"/>
  <c r="M35" i="2" s="1"/>
  <c r="P36" i="2"/>
  <c r="M36" i="2" s="1"/>
  <c r="P37" i="2"/>
  <c r="M37" i="2" s="1"/>
  <c r="P38" i="2"/>
  <c r="M38" i="2" s="1"/>
  <c r="P39" i="2"/>
  <c r="M39" i="2" s="1"/>
  <c r="P40" i="2"/>
  <c r="M40" i="2" s="1"/>
  <c r="P41" i="2"/>
  <c r="M41" i="2" s="1"/>
  <c r="P42" i="2"/>
  <c r="M42" i="2" s="1"/>
  <c r="K18" i="2" l="1"/>
  <c r="K17" i="2"/>
  <c r="K9" i="2"/>
  <c r="K10" i="2"/>
  <c r="K16" i="2"/>
  <c r="K8" i="2"/>
  <c r="K15" i="2"/>
  <c r="K7" i="2"/>
  <c r="K14" i="2"/>
  <c r="K13" i="2"/>
  <c r="K12" i="2"/>
  <c r="K19" i="2"/>
  <c r="K11" i="2"/>
  <c r="F105" i="2" l="1"/>
  <c r="E107" i="1" s="1"/>
  <c r="J107" i="1" s="1"/>
  <c r="D105" i="2"/>
  <c r="F107" i="1" s="1"/>
  <c r="H107" i="1" s="1"/>
  <c r="F104" i="2"/>
  <c r="E106" i="1" s="1"/>
  <c r="J106" i="1" s="1"/>
  <c r="D104" i="2"/>
  <c r="F106" i="1" s="1"/>
  <c r="H106" i="1" s="1"/>
  <c r="F103" i="2"/>
  <c r="E105" i="1" s="1"/>
  <c r="J105" i="1" s="1"/>
  <c r="D103" i="2"/>
  <c r="F105" i="1" s="1"/>
  <c r="H105" i="1" s="1"/>
  <c r="F102" i="2"/>
  <c r="E104" i="1" s="1"/>
  <c r="J104" i="1" s="1"/>
  <c r="D102" i="2"/>
  <c r="F104" i="1" s="1"/>
  <c r="H104" i="1" s="1"/>
  <c r="F101" i="2"/>
  <c r="E103" i="1" s="1"/>
  <c r="J103" i="1" s="1"/>
  <c r="D101" i="2"/>
  <c r="F103" i="1" s="1"/>
  <c r="H103" i="1" s="1"/>
  <c r="F100" i="2"/>
  <c r="E102" i="1" s="1"/>
  <c r="J102" i="1" s="1"/>
  <c r="D100" i="2"/>
  <c r="F102" i="1" s="1"/>
  <c r="H102" i="1" s="1"/>
  <c r="F99" i="2"/>
  <c r="E101" i="1" s="1"/>
  <c r="J101" i="1" s="1"/>
  <c r="D99" i="2"/>
  <c r="F101" i="1" s="1"/>
  <c r="H101" i="1" s="1"/>
  <c r="F98" i="2"/>
  <c r="E100" i="1" s="1"/>
  <c r="J100" i="1" s="1"/>
  <c r="D98" i="2"/>
  <c r="F100" i="1" s="1"/>
  <c r="H100" i="1" s="1"/>
  <c r="F97" i="2"/>
  <c r="E99" i="1" s="1"/>
  <c r="J99" i="1" s="1"/>
  <c r="D97" i="2"/>
  <c r="F99" i="1" s="1"/>
  <c r="H99" i="1" s="1"/>
  <c r="F96" i="2"/>
  <c r="E98" i="1" s="1"/>
  <c r="J98" i="1" s="1"/>
  <c r="D96" i="2"/>
  <c r="F98" i="1" s="1"/>
  <c r="H98" i="1" s="1"/>
  <c r="F95" i="2"/>
  <c r="E97" i="1" s="1"/>
  <c r="J97" i="1" s="1"/>
  <c r="D95" i="2"/>
  <c r="F97" i="1" s="1"/>
  <c r="H97" i="1" s="1"/>
  <c r="D94" i="2"/>
  <c r="F96" i="1" s="1"/>
  <c r="H96" i="1" s="1"/>
  <c r="D93" i="2"/>
  <c r="F95" i="1" s="1"/>
  <c r="H95" i="1" s="1"/>
  <c r="D92" i="2"/>
  <c r="F94" i="1" s="1"/>
  <c r="H94" i="1" s="1"/>
  <c r="D91" i="2"/>
  <c r="F93" i="1" s="1"/>
  <c r="H93" i="1" s="1"/>
  <c r="D90" i="2"/>
  <c r="F92" i="1" s="1"/>
  <c r="H92" i="1" s="1"/>
  <c r="D89" i="2"/>
  <c r="F91" i="1" s="1"/>
  <c r="H91" i="1" s="1"/>
  <c r="D88" i="2"/>
  <c r="F90" i="1" s="1"/>
  <c r="H90" i="1" s="1"/>
  <c r="D87" i="2"/>
  <c r="F89" i="1" s="1"/>
  <c r="H89" i="1" s="1"/>
  <c r="D86" i="2"/>
  <c r="F88" i="1" s="1"/>
  <c r="H88" i="1" s="1"/>
  <c r="D85" i="2"/>
  <c r="F87" i="1" s="1"/>
  <c r="H87" i="1" s="1"/>
  <c r="D84" i="2"/>
  <c r="F86" i="1" s="1"/>
  <c r="H86" i="1" s="1"/>
  <c r="D83" i="2"/>
  <c r="F85" i="1" s="1"/>
  <c r="H85" i="1" s="1"/>
  <c r="D82" i="2"/>
  <c r="F84" i="1" s="1"/>
  <c r="H84" i="1" s="1"/>
  <c r="D81" i="2"/>
  <c r="F83" i="1" s="1"/>
  <c r="H83" i="1" s="1"/>
  <c r="D80" i="2"/>
  <c r="F82" i="1" s="1"/>
  <c r="H82" i="1" s="1"/>
  <c r="D79" i="2"/>
  <c r="F81" i="1" s="1"/>
  <c r="H81" i="1" s="1"/>
  <c r="D78" i="2"/>
  <c r="F80" i="1" s="1"/>
  <c r="H80" i="1" s="1"/>
  <c r="D77" i="2"/>
  <c r="F79" i="1" s="1"/>
  <c r="H79" i="1" s="1"/>
  <c r="D76" i="2"/>
  <c r="F78" i="1" s="1"/>
  <c r="H78" i="1" s="1"/>
  <c r="D75" i="2"/>
  <c r="F77" i="1" s="1"/>
  <c r="H77" i="1" s="1"/>
  <c r="D74" i="2"/>
  <c r="F76" i="1" s="1"/>
  <c r="H76" i="1" s="1"/>
  <c r="D73" i="2"/>
  <c r="F75" i="1" s="1"/>
  <c r="H75" i="1" s="1"/>
  <c r="D72" i="2"/>
  <c r="F74" i="1" s="1"/>
  <c r="H74" i="1" s="1"/>
  <c r="D71" i="2"/>
  <c r="F73" i="1" s="1"/>
  <c r="H73" i="1" s="1"/>
  <c r="D70" i="2"/>
  <c r="F72" i="1" s="1"/>
  <c r="H72" i="1" s="1"/>
  <c r="D69" i="2"/>
  <c r="F71" i="1" s="1"/>
  <c r="H71" i="1" s="1"/>
  <c r="D68" i="2"/>
  <c r="F70" i="1" s="1"/>
  <c r="H70" i="1" s="1"/>
  <c r="D67" i="2"/>
  <c r="F69" i="1" s="1"/>
  <c r="H69" i="1" s="1"/>
  <c r="D66" i="2"/>
  <c r="F68" i="1" s="1"/>
  <c r="H68" i="1" s="1"/>
  <c r="D65" i="2"/>
  <c r="F67" i="1" s="1"/>
  <c r="H67" i="1" s="1"/>
  <c r="D64" i="2"/>
  <c r="F66" i="1" s="1"/>
  <c r="H66" i="1" s="1"/>
  <c r="D63" i="2"/>
  <c r="F65" i="1" s="1"/>
  <c r="H65" i="1" s="1"/>
  <c r="D62" i="2"/>
  <c r="F64" i="1" s="1"/>
  <c r="H64" i="1" s="1"/>
  <c r="D61" i="2"/>
  <c r="F63" i="1" s="1"/>
  <c r="H63" i="1" s="1"/>
  <c r="D60" i="2"/>
  <c r="F62" i="1" s="1"/>
  <c r="H62" i="1" s="1"/>
  <c r="D59" i="2"/>
  <c r="F61" i="1" s="1"/>
  <c r="H61" i="1" s="1"/>
  <c r="D58" i="2"/>
  <c r="F60" i="1" s="1"/>
  <c r="H60" i="1" s="1"/>
  <c r="D57" i="2"/>
  <c r="F59" i="1" s="1"/>
  <c r="H59" i="1" s="1"/>
  <c r="D56" i="2"/>
  <c r="F58" i="1" s="1"/>
  <c r="H58" i="1" s="1"/>
  <c r="D55" i="2"/>
  <c r="F57" i="1" s="1"/>
  <c r="H57" i="1" s="1"/>
  <c r="D54" i="2"/>
  <c r="F56" i="1" s="1"/>
  <c r="H56" i="1" s="1"/>
  <c r="D53" i="2"/>
  <c r="F55" i="1" s="1"/>
  <c r="H55" i="1" s="1"/>
  <c r="D52" i="2"/>
  <c r="F54" i="1" s="1"/>
  <c r="H54" i="1" s="1"/>
  <c r="D51" i="2"/>
  <c r="F53" i="1" s="1"/>
  <c r="H53" i="1" s="1"/>
  <c r="D50" i="2"/>
  <c r="F52" i="1" s="1"/>
  <c r="H52" i="1" s="1"/>
  <c r="D49" i="2"/>
  <c r="F51" i="1" s="1"/>
  <c r="H51" i="1" s="1"/>
  <c r="D48" i="2"/>
  <c r="F50" i="1" s="1"/>
  <c r="H50" i="1" s="1"/>
  <c r="D47" i="2"/>
  <c r="F49" i="1" s="1"/>
  <c r="H49" i="1" s="1"/>
  <c r="D46" i="2"/>
  <c r="F48" i="1" s="1"/>
  <c r="H48" i="1" s="1"/>
  <c r="D45" i="2"/>
  <c r="F47" i="1" s="1"/>
  <c r="H47" i="1" s="1"/>
  <c r="D44" i="2"/>
  <c r="F46" i="1" s="1"/>
  <c r="H46" i="1" s="1"/>
  <c r="D43" i="2"/>
  <c r="F45" i="1" s="1"/>
  <c r="H45" i="1" s="1"/>
  <c r="D42" i="2"/>
  <c r="F44" i="1" s="1"/>
  <c r="H44" i="1" s="1"/>
  <c r="D41" i="2"/>
  <c r="F43" i="1" s="1"/>
  <c r="H43" i="1" s="1"/>
  <c r="D40" i="2"/>
  <c r="F42" i="1" s="1"/>
  <c r="H42" i="1" s="1"/>
  <c r="D39" i="2"/>
  <c r="F41" i="1" s="1"/>
  <c r="H41" i="1" s="1"/>
  <c r="D38" i="2"/>
  <c r="F40" i="1" s="1"/>
  <c r="H40" i="1" s="1"/>
  <c r="D37" i="2"/>
  <c r="F39" i="1" s="1"/>
  <c r="H39" i="1" s="1"/>
  <c r="D36" i="2"/>
  <c r="F38" i="1" s="1"/>
  <c r="H38" i="1" s="1"/>
  <c r="D35" i="2"/>
  <c r="F37" i="1" s="1"/>
  <c r="H37" i="1" s="1"/>
  <c r="D34" i="2"/>
  <c r="F36" i="1" s="1"/>
  <c r="H36" i="1" s="1"/>
  <c r="D33" i="2"/>
  <c r="F35" i="1" s="1"/>
  <c r="H35" i="1" s="1"/>
  <c r="D32" i="2"/>
  <c r="F34" i="1" s="1"/>
  <c r="H34" i="1" s="1"/>
  <c r="D31" i="2"/>
  <c r="F33" i="1" s="1"/>
  <c r="H33" i="1" s="1"/>
  <c r="D30" i="2"/>
  <c r="F32" i="1" s="1"/>
  <c r="H32" i="1" s="1"/>
  <c r="D29" i="2"/>
  <c r="F31" i="1" s="1"/>
  <c r="H31" i="1" s="1"/>
  <c r="D28" i="2"/>
  <c r="F30" i="1" s="1"/>
  <c r="H30" i="1" s="1"/>
  <c r="D27" i="2"/>
  <c r="F29" i="1" s="1"/>
  <c r="H29" i="1" s="1"/>
  <c r="D26" i="2"/>
  <c r="F28" i="1" s="1"/>
  <c r="H28" i="1" s="1"/>
  <c r="F25" i="2"/>
  <c r="E27" i="1" s="1"/>
  <c r="J27" i="1" s="1"/>
  <c r="D25" i="2"/>
  <c r="F27" i="1" s="1"/>
  <c r="H27" i="1" s="1"/>
  <c r="F24" i="2"/>
  <c r="E26" i="1" s="1"/>
  <c r="J26" i="1" s="1"/>
  <c r="D24" i="2"/>
  <c r="F26" i="1" s="1"/>
  <c r="H26" i="1" s="1"/>
  <c r="F23" i="2"/>
  <c r="E25" i="1" s="1"/>
  <c r="J25" i="1" s="1"/>
  <c r="D23" i="2"/>
  <c r="F25" i="1" s="1"/>
  <c r="H25" i="1" s="1"/>
  <c r="F22" i="2"/>
  <c r="E24" i="1" s="1"/>
  <c r="J24" i="1" s="1"/>
  <c r="D22" i="2"/>
  <c r="F24" i="1" s="1"/>
  <c r="H24" i="1" s="1"/>
  <c r="F21" i="2"/>
  <c r="E23" i="1" s="1"/>
  <c r="J23" i="1" s="1"/>
  <c r="D21" i="2"/>
  <c r="F23" i="1" s="1"/>
  <c r="H23" i="1" s="1"/>
  <c r="F20" i="2"/>
  <c r="E22" i="1" s="1"/>
  <c r="J22" i="1" s="1"/>
  <c r="D20" i="2"/>
  <c r="F22" i="1" s="1"/>
  <c r="H22" i="1" s="1"/>
  <c r="F19" i="2"/>
  <c r="E21" i="1" s="1"/>
  <c r="J21" i="1" s="1"/>
  <c r="D19" i="2"/>
  <c r="F21" i="1" s="1"/>
  <c r="H21" i="1" s="1"/>
  <c r="F18" i="2"/>
  <c r="E20" i="1" s="1"/>
  <c r="J20" i="1" s="1"/>
  <c r="D18" i="2"/>
  <c r="F20" i="1" s="1"/>
  <c r="H20" i="1" s="1"/>
  <c r="F17" i="2"/>
  <c r="E19" i="1" s="1"/>
  <c r="J19" i="1" s="1"/>
  <c r="D17" i="2"/>
  <c r="F19" i="1" s="1"/>
  <c r="H19" i="1" s="1"/>
  <c r="F16" i="2"/>
  <c r="J18" i="1" s="1"/>
  <c r="D16" i="2"/>
  <c r="F18" i="1" s="1"/>
  <c r="H18" i="1" s="1"/>
  <c r="F15" i="2"/>
  <c r="E17" i="1" s="1"/>
  <c r="J17" i="1" s="1"/>
  <c r="D15" i="2"/>
  <c r="F17" i="1" s="1"/>
  <c r="H17" i="1" s="1"/>
  <c r="F14" i="2"/>
  <c r="E16" i="1" s="1"/>
  <c r="J16" i="1" s="1"/>
  <c r="D14" i="2"/>
  <c r="F16" i="1" s="1"/>
  <c r="H16" i="1" s="1"/>
  <c r="F13" i="2"/>
  <c r="E15" i="1" s="1"/>
  <c r="J15" i="1" s="1"/>
  <c r="D13" i="2"/>
  <c r="F15" i="1" s="1"/>
  <c r="H15" i="1" s="1"/>
  <c r="F12" i="2"/>
  <c r="E14" i="1" s="1"/>
  <c r="J14" i="1" s="1"/>
  <c r="D12" i="2"/>
  <c r="F14" i="1" s="1"/>
  <c r="H14" i="1" s="1"/>
  <c r="F11" i="2"/>
  <c r="E13" i="1" s="1"/>
  <c r="J13" i="1" s="1"/>
  <c r="D11" i="2"/>
  <c r="F13" i="1" s="1"/>
  <c r="H13" i="1" s="1"/>
  <c r="F10" i="2"/>
  <c r="E12" i="1" s="1"/>
  <c r="J12" i="1" s="1"/>
  <c r="D10" i="2"/>
  <c r="F12" i="1" s="1"/>
  <c r="H12" i="1" s="1"/>
  <c r="F9" i="2"/>
  <c r="E11" i="1" s="1"/>
  <c r="J11" i="1" s="1"/>
  <c r="D9" i="2"/>
  <c r="F11" i="1" s="1"/>
  <c r="H11" i="1" s="1"/>
  <c r="F8" i="2"/>
  <c r="E10" i="1" s="1"/>
  <c r="J10" i="1" s="1"/>
  <c r="D8" i="2"/>
  <c r="F10" i="1" s="1"/>
  <c r="H10" i="1" s="1"/>
  <c r="F7" i="2"/>
  <c r="E9" i="1" s="1"/>
  <c r="J9" i="1" s="1"/>
  <c r="D7" i="2"/>
  <c r="F9" i="1" s="1"/>
  <c r="H9" i="1" s="1"/>
  <c r="F105" i="5"/>
  <c r="D105" i="5"/>
  <c r="F104" i="5"/>
  <c r="D104" i="5"/>
  <c r="F103" i="5"/>
  <c r="D103" i="5"/>
  <c r="F102" i="5"/>
  <c r="D102" i="5"/>
  <c r="F101" i="5"/>
  <c r="D101" i="5"/>
  <c r="F100" i="5"/>
  <c r="D100" i="5"/>
  <c r="F99" i="5"/>
  <c r="D99" i="5"/>
  <c r="F98" i="5"/>
  <c r="D98" i="5"/>
  <c r="F97" i="5"/>
  <c r="D97" i="5"/>
  <c r="F96" i="5"/>
  <c r="D96" i="5"/>
  <c r="F95" i="5"/>
  <c r="D95" i="5"/>
  <c r="F94" i="5"/>
  <c r="D94" i="5"/>
  <c r="F93" i="5"/>
  <c r="D93" i="5"/>
  <c r="F92" i="5"/>
  <c r="D92" i="5"/>
  <c r="F91" i="5"/>
  <c r="D91" i="5"/>
  <c r="F90" i="5"/>
  <c r="D90" i="5"/>
  <c r="F89" i="5"/>
  <c r="D89" i="5"/>
  <c r="F88" i="5"/>
  <c r="D88" i="5"/>
  <c r="F87" i="5"/>
  <c r="D87" i="5"/>
  <c r="F86" i="5"/>
  <c r="D86" i="5"/>
  <c r="F85" i="5"/>
  <c r="D85" i="5"/>
  <c r="F84" i="5"/>
  <c r="D84" i="5"/>
  <c r="F83" i="5"/>
  <c r="D83" i="5"/>
  <c r="F82" i="5"/>
  <c r="D82" i="5"/>
  <c r="F81" i="5"/>
  <c r="D81" i="5"/>
  <c r="F80" i="5"/>
  <c r="D80" i="5"/>
  <c r="F79" i="5"/>
  <c r="D79" i="5"/>
  <c r="F78" i="5"/>
  <c r="D78" i="5"/>
  <c r="F77" i="5"/>
  <c r="D77" i="5"/>
  <c r="F76" i="5"/>
  <c r="D76" i="5"/>
  <c r="F75" i="5"/>
  <c r="D75" i="5"/>
  <c r="F74" i="5"/>
  <c r="D74" i="5"/>
  <c r="F73" i="5"/>
  <c r="D73" i="5"/>
  <c r="F72" i="5"/>
  <c r="D72" i="5"/>
  <c r="F71" i="5"/>
  <c r="D71" i="5"/>
  <c r="F70" i="5"/>
  <c r="D70" i="5"/>
  <c r="F69" i="5"/>
  <c r="D69" i="5"/>
  <c r="F68" i="5"/>
  <c r="D68" i="5"/>
  <c r="F67" i="5"/>
  <c r="D67" i="5"/>
  <c r="F66" i="5"/>
  <c r="D66" i="5"/>
  <c r="F65" i="5"/>
  <c r="D65" i="5"/>
  <c r="F64" i="5"/>
  <c r="D64" i="5"/>
  <c r="F63" i="5"/>
  <c r="D63" i="5"/>
  <c r="F62" i="5"/>
  <c r="D62" i="5"/>
  <c r="F61" i="5"/>
  <c r="D61" i="5"/>
  <c r="F60" i="5"/>
  <c r="D60" i="5"/>
  <c r="F59" i="5"/>
  <c r="D59" i="5"/>
  <c r="F58" i="5"/>
  <c r="D58" i="5"/>
  <c r="F57" i="5"/>
  <c r="D57" i="5"/>
  <c r="F56" i="5"/>
  <c r="D56" i="5"/>
  <c r="F55" i="5"/>
  <c r="D55" i="5"/>
  <c r="F54" i="5"/>
  <c r="D54" i="5"/>
  <c r="F53" i="5"/>
  <c r="D53" i="5"/>
  <c r="F52" i="5"/>
  <c r="D52" i="5"/>
  <c r="F51" i="5"/>
  <c r="D51" i="5"/>
  <c r="F50" i="5"/>
  <c r="D50" i="5"/>
  <c r="F49" i="5"/>
  <c r="D49" i="5"/>
  <c r="F48" i="5"/>
  <c r="D48" i="5"/>
  <c r="F47" i="5"/>
  <c r="D47" i="5"/>
  <c r="F46" i="5"/>
  <c r="D46" i="5"/>
  <c r="F45" i="5"/>
  <c r="D45" i="5"/>
  <c r="F44" i="5"/>
  <c r="D44" i="5"/>
  <c r="F43" i="5"/>
  <c r="D43" i="5"/>
  <c r="F42" i="5"/>
  <c r="D42" i="5"/>
  <c r="F41" i="5"/>
  <c r="D41" i="5"/>
  <c r="F40" i="5"/>
  <c r="D40" i="5"/>
  <c r="F39" i="5"/>
  <c r="D39" i="5"/>
  <c r="F38" i="5"/>
  <c r="D38" i="5"/>
  <c r="F37" i="5"/>
  <c r="D37" i="5"/>
  <c r="F36" i="5"/>
  <c r="D36" i="5"/>
  <c r="F35" i="5"/>
  <c r="D35" i="5"/>
  <c r="F34" i="5"/>
  <c r="D34" i="5"/>
  <c r="F33" i="5"/>
  <c r="D33" i="5"/>
  <c r="F32" i="5"/>
  <c r="D32" i="5"/>
  <c r="F31" i="5"/>
  <c r="D31" i="5"/>
  <c r="F30" i="5"/>
  <c r="D30" i="5"/>
  <c r="F29" i="5"/>
  <c r="D29" i="5"/>
  <c r="F28" i="5"/>
  <c r="D28" i="5"/>
  <c r="F27" i="5"/>
  <c r="D27" i="5"/>
  <c r="F26" i="5"/>
  <c r="D26" i="5"/>
  <c r="F25" i="5"/>
  <c r="D25" i="5"/>
  <c r="F24" i="5"/>
  <c r="D24" i="5"/>
  <c r="F23" i="5"/>
  <c r="D23" i="5"/>
  <c r="F22" i="5"/>
  <c r="D22" i="5"/>
  <c r="F21" i="5"/>
  <c r="D21" i="5"/>
  <c r="F20" i="5"/>
  <c r="D20" i="5"/>
  <c r="F19" i="5"/>
  <c r="D19" i="5"/>
  <c r="F18" i="5"/>
  <c r="D18" i="5"/>
  <c r="F17" i="5"/>
  <c r="D17" i="5"/>
  <c r="F16" i="5"/>
  <c r="D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P14" i="1" l="1"/>
  <c r="B9" i="1" l="1"/>
  <c r="B10" i="1" l="1"/>
  <c r="B11" i="1" l="1"/>
  <c r="B12" i="1" l="1"/>
  <c r="B13" i="1" l="1"/>
  <c r="B14" i="1" l="1"/>
  <c r="B15" i="1" l="1"/>
  <c r="B16" i="1" l="1"/>
  <c r="B17" i="1" l="1"/>
  <c r="B18" i="1" l="1"/>
  <c r="B19" i="1" l="1"/>
  <c r="B20" i="1" l="1"/>
  <c r="B21" i="1" l="1"/>
  <c r="B22" i="1" l="1"/>
  <c r="B23" i="1" l="1"/>
  <c r="B24" i="1" l="1"/>
  <c r="B25" i="1" l="1"/>
  <c r="B26" i="1" l="1"/>
  <c r="B27" i="1" l="1"/>
  <c r="B28" i="1" l="1"/>
  <c r="B29" i="1" l="1"/>
  <c r="B30" i="1" l="1"/>
  <c r="B31" i="1" l="1"/>
  <c r="B32" i="1" l="1"/>
  <c r="B33" i="1" l="1"/>
  <c r="B34" i="1" l="1"/>
  <c r="B35" i="1" l="1"/>
  <c r="B36" i="1" l="1"/>
  <c r="B37" i="1" l="1"/>
  <c r="B38" i="1" l="1"/>
  <c r="B39" i="1" l="1"/>
  <c r="B40" i="1" l="1"/>
  <c r="B41" i="1" l="1"/>
  <c r="B42" i="1" l="1"/>
  <c r="B43" i="1" l="1"/>
  <c r="B44" i="1" l="1"/>
  <c r="B45" i="1" l="1"/>
  <c r="B46" i="1" l="1"/>
  <c r="B47" i="1" l="1"/>
  <c r="B48" i="1" l="1"/>
  <c r="B49" i="1" l="1"/>
  <c r="B50" i="1" l="1"/>
  <c r="B51" i="1" l="1"/>
  <c r="B52" i="1" l="1"/>
  <c r="B53" i="1" l="1"/>
  <c r="B54" i="1" l="1"/>
  <c r="B55" i="1" l="1"/>
  <c r="B56" i="1" l="1"/>
  <c r="B57" i="1" l="1"/>
  <c r="B58" i="1" l="1"/>
  <c r="B59" i="1" l="1"/>
  <c r="B60" i="1" l="1"/>
  <c r="B61" i="1" l="1"/>
  <c r="B62" i="1" l="1"/>
  <c r="B63" i="1" l="1"/>
  <c r="B64" i="1" l="1"/>
  <c r="B65" i="1" l="1"/>
  <c r="B66" i="1" l="1"/>
  <c r="B67" i="1" l="1"/>
  <c r="B68" i="1" l="1"/>
  <c r="B69" i="1" l="1"/>
  <c r="B70" i="1" l="1"/>
  <c r="B71" i="1" l="1"/>
  <c r="B72" i="1" l="1"/>
  <c r="B73" i="1" l="1"/>
  <c r="B74" i="1" l="1"/>
  <c r="B75" i="1" l="1"/>
  <c r="B76" i="1" l="1"/>
  <c r="B77" i="1" l="1"/>
  <c r="B78" i="1" l="1"/>
  <c r="B79" i="1" l="1"/>
  <c r="B80" i="1" l="1"/>
  <c r="B81" i="1" l="1"/>
  <c r="B82" i="1" l="1"/>
  <c r="B83" i="1" l="1"/>
  <c r="B84" i="1" l="1"/>
  <c r="B85" i="1" l="1"/>
  <c r="B86" i="1" l="1"/>
  <c r="B87" i="1" l="1"/>
  <c r="B88" i="1" l="1"/>
  <c r="B89" i="1" l="1"/>
  <c r="B90" i="1" l="1"/>
  <c r="B91" i="1" l="1"/>
  <c r="B92" i="1" l="1"/>
  <c r="B93" i="1" l="1"/>
  <c r="B94" i="1" l="1"/>
  <c r="B95" i="1" l="1"/>
  <c r="B96" i="1" l="1"/>
  <c r="B97" i="1" l="1"/>
  <c r="B98" i="1" l="1"/>
  <c r="B99" i="1" l="1"/>
  <c r="B100" i="1" l="1"/>
  <c r="B101" i="1" l="1"/>
  <c r="B102" i="1" l="1"/>
  <c r="B103" i="1" l="1"/>
  <c r="B104" i="1" l="1"/>
  <c r="B105" i="1" l="1"/>
  <c r="B106" i="1" l="1"/>
  <c r="B107" i="1" l="1"/>
  <c r="B108" i="1" s="1"/>
  <c r="B109" i="1" l="1"/>
  <c r="B110" i="1" l="1"/>
  <c r="B111" i="1" l="1"/>
  <c r="B112" i="1" l="1"/>
  <c r="B113" i="1" l="1"/>
  <c r="B114" i="1" l="1"/>
  <c r="B115" i="1" l="1"/>
  <c r="B116" i="1" l="1"/>
  <c r="B117" i="1" l="1"/>
  <c r="B118" i="1" l="1"/>
  <c r="B119" i="1" l="1"/>
  <c r="B120" i="1" l="1"/>
  <c r="B121" i="1" l="1"/>
  <c r="B122" i="1" l="1"/>
  <c r="I6" i="1" l="1"/>
  <c r="H6" i="1"/>
  <c r="U11" i="1" l="1"/>
  <c r="P11" i="1"/>
  <c r="U10" i="1"/>
  <c r="L8" i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P10" i="1"/>
  <c r="R11" i="1" l="1"/>
  <c r="S11" i="1" s="1"/>
  <c r="S12" i="1"/>
  <c r="E28" i="1"/>
  <c r="J28" i="1" s="1"/>
  <c r="E29" i="1"/>
  <c r="J29" i="1" s="1"/>
  <c r="E30" i="1"/>
  <c r="J30" i="1" s="1"/>
  <c r="E31" i="1"/>
  <c r="J31" i="1" s="1"/>
  <c r="E32" i="1"/>
  <c r="J32" i="1" s="1"/>
  <c r="E33" i="1"/>
  <c r="J33" i="1" s="1"/>
  <c r="E34" i="1"/>
  <c r="J34" i="1" s="1"/>
  <c r="E35" i="1"/>
  <c r="J35" i="1" s="1"/>
  <c r="E36" i="1"/>
  <c r="J36" i="1" s="1"/>
  <c r="E37" i="1"/>
  <c r="J37" i="1" s="1"/>
  <c r="E38" i="1"/>
  <c r="J38" i="1" s="1"/>
  <c r="E39" i="1"/>
  <c r="J39" i="1" s="1"/>
  <c r="E40" i="1"/>
  <c r="J40" i="1" s="1"/>
  <c r="E41" i="1"/>
  <c r="J41" i="1" s="1"/>
  <c r="E42" i="1"/>
  <c r="J42" i="1" s="1"/>
  <c r="E43" i="1"/>
  <c r="J43" i="1" s="1"/>
  <c r="E44" i="1"/>
  <c r="J44" i="1" s="1"/>
  <c r="E45" i="1"/>
  <c r="J45" i="1" s="1"/>
  <c r="E46" i="1"/>
  <c r="J46" i="1" s="1"/>
  <c r="E47" i="1"/>
  <c r="J47" i="1" s="1"/>
  <c r="E48" i="1"/>
  <c r="J48" i="1" s="1"/>
  <c r="E49" i="1"/>
  <c r="J49" i="1" s="1"/>
  <c r="E50" i="1"/>
  <c r="J50" i="1" s="1"/>
  <c r="E51" i="1"/>
  <c r="J51" i="1" s="1"/>
  <c r="E52" i="1"/>
  <c r="J52" i="1" s="1"/>
  <c r="E53" i="1"/>
  <c r="J53" i="1" s="1"/>
  <c r="E54" i="1"/>
  <c r="J54" i="1" s="1"/>
  <c r="E55" i="1"/>
  <c r="J55" i="1" s="1"/>
  <c r="E56" i="1"/>
  <c r="J56" i="1" s="1"/>
  <c r="E57" i="1"/>
  <c r="J57" i="1" s="1"/>
  <c r="E58" i="1"/>
  <c r="J58" i="1" s="1"/>
  <c r="E59" i="1"/>
  <c r="J59" i="1" s="1"/>
  <c r="E60" i="1"/>
  <c r="J60" i="1" s="1"/>
  <c r="E61" i="1"/>
  <c r="J61" i="1" s="1"/>
  <c r="E62" i="1"/>
  <c r="J62" i="1" s="1"/>
  <c r="E63" i="1"/>
  <c r="J63" i="1" s="1"/>
  <c r="E64" i="1"/>
  <c r="J64" i="1" s="1"/>
  <c r="E65" i="1"/>
  <c r="J65" i="1" s="1"/>
  <c r="E66" i="1"/>
  <c r="J66" i="1" s="1"/>
  <c r="E67" i="1"/>
  <c r="J67" i="1" s="1"/>
  <c r="E68" i="1"/>
  <c r="J68" i="1" s="1"/>
  <c r="E69" i="1"/>
  <c r="J69" i="1" s="1"/>
  <c r="E70" i="1"/>
  <c r="J70" i="1" s="1"/>
  <c r="E71" i="1"/>
  <c r="J71" i="1" s="1"/>
  <c r="E72" i="1"/>
  <c r="J72" i="1" s="1"/>
  <c r="E73" i="1"/>
  <c r="J73" i="1" s="1"/>
  <c r="E74" i="1"/>
  <c r="J74" i="1" s="1"/>
  <c r="E75" i="1"/>
  <c r="J75" i="1" s="1"/>
  <c r="E76" i="1"/>
  <c r="J76" i="1" s="1"/>
  <c r="E77" i="1"/>
  <c r="J77" i="1" s="1"/>
  <c r="E78" i="1"/>
  <c r="J78" i="1" s="1"/>
  <c r="E79" i="1"/>
  <c r="J79" i="1" s="1"/>
  <c r="E80" i="1"/>
  <c r="J80" i="1" s="1"/>
  <c r="E81" i="1"/>
  <c r="J81" i="1" s="1"/>
  <c r="E82" i="1"/>
  <c r="J82" i="1" s="1"/>
  <c r="E83" i="1"/>
  <c r="J83" i="1" s="1"/>
  <c r="E84" i="1"/>
  <c r="J84" i="1" s="1"/>
  <c r="E85" i="1"/>
  <c r="J85" i="1" s="1"/>
  <c r="E86" i="1"/>
  <c r="J86" i="1" s="1"/>
  <c r="E87" i="1"/>
  <c r="J87" i="1" s="1"/>
  <c r="E88" i="1"/>
  <c r="J88" i="1" s="1"/>
  <c r="E89" i="1"/>
  <c r="J89" i="1" s="1"/>
  <c r="E90" i="1"/>
  <c r="J90" i="1" s="1"/>
  <c r="E91" i="1"/>
  <c r="J91" i="1" s="1"/>
  <c r="E92" i="1"/>
  <c r="J92" i="1" s="1"/>
  <c r="E93" i="1"/>
  <c r="J93" i="1" s="1"/>
  <c r="E94" i="1"/>
  <c r="J94" i="1" s="1"/>
  <c r="E95" i="1"/>
  <c r="J95" i="1" s="1"/>
  <c r="E96" i="1"/>
  <c r="J96" i="1" s="1"/>
  <c r="F30" i="2"/>
  <c r="F86" i="2"/>
  <c r="F85" i="2"/>
  <c r="F81" i="2"/>
  <c r="F77" i="2"/>
  <c r="F73" i="2"/>
  <c r="F69" i="2"/>
  <c r="F65" i="2"/>
  <c r="F61" i="2"/>
  <c r="F57" i="2"/>
  <c r="F53" i="2"/>
  <c r="F49" i="2"/>
  <c r="F45" i="2"/>
  <c r="F41" i="2"/>
  <c r="F37" i="2"/>
  <c r="F33" i="2"/>
  <c r="F29" i="2"/>
  <c r="F93" i="2"/>
  <c r="F89" i="2"/>
  <c r="F60" i="2"/>
  <c r="F36" i="2"/>
  <c r="F84" i="2"/>
  <c r="F80" i="2"/>
  <c r="F76" i="2"/>
  <c r="F72" i="2"/>
  <c r="F68" i="2"/>
  <c r="F64" i="2"/>
  <c r="F44" i="2"/>
  <c r="F32" i="2"/>
  <c r="F92" i="2"/>
  <c r="F88" i="2"/>
  <c r="F90" i="2"/>
  <c r="F40" i="2"/>
  <c r="F83" i="2"/>
  <c r="F79" i="2"/>
  <c r="F75" i="2"/>
  <c r="F71" i="2"/>
  <c r="F67" i="2"/>
  <c r="F63" i="2"/>
  <c r="F59" i="2"/>
  <c r="F55" i="2"/>
  <c r="F51" i="2"/>
  <c r="F47" i="2"/>
  <c r="F43" i="2"/>
  <c r="F39" i="2"/>
  <c r="F35" i="2"/>
  <c r="F31" i="2"/>
  <c r="F27" i="2"/>
  <c r="F94" i="2"/>
  <c r="F48" i="2"/>
  <c r="F28" i="2"/>
  <c r="F91" i="2"/>
  <c r="F87" i="2"/>
  <c r="F52" i="2"/>
  <c r="F82" i="2"/>
  <c r="F78" i="2"/>
  <c r="F74" i="2"/>
  <c r="F70" i="2"/>
  <c r="F66" i="2"/>
  <c r="F62" i="2"/>
  <c r="F58" i="2"/>
  <c r="F54" i="2"/>
  <c r="F50" i="2"/>
  <c r="F46" i="2"/>
  <c r="F42" i="2"/>
  <c r="F38" i="2"/>
  <c r="F34" i="2"/>
  <c r="F26" i="2"/>
  <c r="F56" i="2"/>
  <c r="J6" i="1" l="1"/>
  <c r="P12" i="1" l="1"/>
  <c r="R12" i="1" s="1"/>
  <c r="U12" i="1"/>
</calcChain>
</file>

<file path=xl/sharedStrings.xml><?xml version="1.0" encoding="utf-8"?>
<sst xmlns="http://schemas.openxmlformats.org/spreadsheetml/2006/main" count="94" uniqueCount="81">
  <si>
    <t>jaar</t>
  </si>
  <si>
    <t>kasstroom branche x</t>
  </si>
  <si>
    <t>curve voor renteschok neerwaarts</t>
  </si>
  <si>
    <t>curve voor renteschok opwaarts</t>
  </si>
  <si>
    <t>%</t>
  </si>
  <si>
    <t>waarden</t>
  </si>
  <si>
    <t>renteschok neer</t>
  </si>
  <si>
    <t>renteschok op</t>
  </si>
  <si>
    <t>BS in jaar i</t>
  </si>
  <si>
    <t>rente op</t>
  </si>
  <si>
    <t>rente neer</t>
  </si>
  <si>
    <t>gesimuleerde waardeverandering</t>
  </si>
  <si>
    <t>VA</t>
  </si>
  <si>
    <t>Gele velden betreffen invulvelden</t>
  </si>
  <si>
    <t xml:space="preserve">Grijze cellen zijn afgeleide velden, hierin staan berekeningen </t>
  </si>
  <si>
    <t>Blauwe cellen bevatten een meerkeuze menu, door op de cellen te klikken kunt u een keuze maken uit een aantal mogelijkheden</t>
  </si>
  <si>
    <t>duration</t>
  </si>
  <si>
    <t>Roze cellen bevatten uitkomsten</t>
  </si>
  <si>
    <t>Groene velden bevatten vaste parameters en tabelwaarden</t>
  </si>
  <si>
    <t>- saldo van kasstromen (bijvoorbeeld voor de premievoorziening: verwachte uitkeringen en kosten minus toekomstige premies); of</t>
  </si>
  <si>
    <t>gedisconteerde kasstromen met curve</t>
  </si>
  <si>
    <t>eigen curve</t>
  </si>
  <si>
    <t>Terra cotta velden betreffen verwijzingen</t>
  </si>
  <si>
    <t>Totaal</t>
  </si>
  <si>
    <t>Uitkomsten</t>
  </si>
  <si>
    <t>som van de niet-gedisconteerde kasstromen</t>
  </si>
  <si>
    <t>Invulinstructie</t>
  </si>
  <si>
    <t>- de beste schatting leven- en natura-uitvaartverplichtingen;</t>
  </si>
  <si>
    <t>- de beste schatting schadevoorziening (schadeverzekeringen);</t>
  </si>
  <si>
    <t>- de beste schatting premievoorziening (schadeverzekeringen);</t>
  </si>
  <si>
    <t xml:space="preserve">- de veranderingen in deze waarden als gevolg van opwaartse en neerwaartse renteschokken en aldus input voor de berekening van het solvabiliteitskapitaalvereiste voor renterisico. </t>
  </si>
  <si>
    <t>Het hulpprogramma genereert vervolgens de volgende uitkomsten:</t>
  </si>
  <si>
    <t>- waarde van de met de basiscurve gedisconteerde kasstromen;</t>
  </si>
  <si>
    <t>- waarde van de met de opwaarts geschokte curve gedisconteerde kasstromen;</t>
  </si>
  <si>
    <t>- waarde van de met de neerwaarts geschokte curve gedisconteerde kasstromen;</t>
  </si>
  <si>
    <t>- waarde van de met de eigen curve gedisconteerde kasstromen;</t>
  </si>
  <si>
    <t>- waardeverandering (effect/verlies) als gevolg van de opwaartse renteschok;</t>
  </si>
  <si>
    <t>- waardeverandering (effect/verlies) als gevolg van de neerwaartse renteschok;</t>
  </si>
  <si>
    <t>- duration (= gewogen gemiddelde looptijd van de kasstromen).</t>
  </si>
  <si>
    <t>Deze uitkomsten neemt u in de jaarrapportage over, bijvoorbeeld (niet-limitatieve opsomming):</t>
  </si>
  <si>
    <t>- op tabblad TV-1 onder bruto beste schatting voor leven, natura-uitvaart en arbeidsongeschiktheid;</t>
  </si>
  <si>
    <t>- op tabblad TV-2 onder bruto beste schatting voor schadeverzekeringen;</t>
  </si>
  <si>
    <t>- de beste schatting van het aandeel van de herverzekeraars in de technische voorzieningen;</t>
  </si>
  <si>
    <t>In kolom B op het tabblad 'Berekeningen' vult u per toekomstig jaar het bedrag van de kasstroom in dat jaar in. Dit bedrag betreft bijvoorbeeld:</t>
  </si>
  <si>
    <t>- uitgaande kasstromen (bijvoorbeeld voor de schadevoorziening: uitkeringen en kosten).</t>
  </si>
  <si>
    <t>In cel E5 maakt u de keuze met welke curve de kasstromen worden gedisconteerd: de curve zonder VA, de curve met VA of de eigen curve.</t>
  </si>
  <si>
    <t>Invoer</t>
  </si>
  <si>
    <t>Uitvoer</t>
  </si>
  <si>
    <t>NB: de VA is hier de volatiliteitsaanpassing, zie paragraaf 2.3.6 van de 'Toelichting bij het invullen van de Solvency II Basic verzekeringstaten'.</t>
  </si>
  <si>
    <t>- op tabblad Balans-1 onder 'Beste schatting';</t>
  </si>
  <si>
    <t>curve</t>
  </si>
  <si>
    <t>Berekeningen (gedisconteerde waarden en renteschokken)</t>
  </si>
  <si>
    <r>
      <t xml:space="preserve">Dit hulpprogramma voor discontering van kasstromen is bedoeld voor de berekening van </t>
    </r>
    <r>
      <rPr>
        <b/>
        <u/>
        <sz val="11"/>
        <color theme="1"/>
        <rFont val="Calibri"/>
        <family val="2"/>
        <scheme val="minor"/>
      </rPr>
      <t>verzekeringsverplichtingen</t>
    </r>
    <r>
      <rPr>
        <b/>
        <sz val="11"/>
        <color theme="1"/>
        <rFont val="Calibri"/>
        <family val="2"/>
        <scheme val="minor"/>
      </rPr>
      <t xml:space="preserve"> en van de bijbehorende kapitaaleis voor renterisico (staat SKV-2):</t>
    </r>
  </si>
  <si>
    <t>- bij renterisico van de Verplichtingen op tabblad SKV-2 onder 'Initiële absolute waarde voor de schok';</t>
  </si>
  <si>
    <t>- bij renterisico van de Verplichtingen op tabblad SKV-2 onder 'Absolute waarde na de schok'.</t>
  </si>
  <si>
    <r>
      <rPr>
        <i/>
        <u/>
        <sz val="11"/>
        <color rgb="FFC00000"/>
        <rFont val="Calibri"/>
        <family val="2"/>
        <scheme val="minor"/>
      </rPr>
      <t>NB 1</t>
    </r>
    <r>
      <rPr>
        <i/>
        <sz val="11"/>
        <color rgb="FFC00000"/>
        <rFont val="Calibri"/>
        <family val="2"/>
        <scheme val="minor"/>
      </rPr>
      <t>: dit hulpprogramma kan ook gebruikt worden voor de berekening van de beste schatting in periodieke rapportages, bijvoorbeeld kwartaal- of maandelijkse rapportages.</t>
    </r>
  </si>
  <si>
    <r>
      <t xml:space="preserve">gedisconteerde kasstromen voor </t>
    </r>
    <r>
      <rPr>
        <b/>
        <sz val="10"/>
        <rFont val="Arial"/>
        <family val="2"/>
      </rPr>
      <t>de Beste Schatting</t>
    </r>
  </si>
  <si>
    <r>
      <t xml:space="preserve">gedisconteerde kasstromen voor </t>
    </r>
    <r>
      <rPr>
        <b/>
        <sz val="10"/>
        <rFont val="Arial"/>
        <family val="2"/>
      </rPr>
      <t>de renteschok opwaarts</t>
    </r>
  </si>
  <si>
    <r>
      <t xml:space="preserve">gedisconteerde kasstromen voor </t>
    </r>
    <r>
      <rPr>
        <b/>
        <sz val="10"/>
        <rFont val="Arial"/>
        <family val="2"/>
      </rPr>
      <t>de renteschok neerwaarts</t>
    </r>
  </si>
  <si>
    <t>Selectie curve</t>
  </si>
  <si>
    <t>Hierbij wordt dan niet de risicovrije rentetermijnstructuur ultimo 2020 gehanteerd, maar kunt u een eigen actuele curve (zie website DNB of EIOPA) invoeren op het tabblad 'Eigen curve'.</t>
  </si>
  <si>
    <t>Beste Schatting opwaarts</t>
  </si>
  <si>
    <t>Beste Schatting</t>
  </si>
  <si>
    <t>Beste Schatting neerwaarts</t>
  </si>
  <si>
    <t>http://www.toezicht.dnb.nl/2/50-235853.jsp</t>
  </si>
  <si>
    <t>(nb: waarbij u ook de mogelijkheid heeft om de ufr naar behoefte aan te passen)</t>
  </si>
  <si>
    <r>
      <t xml:space="preserve">Eigen curve: </t>
    </r>
    <r>
      <rPr>
        <sz val="12"/>
        <color theme="1"/>
        <rFont val="Calibri"/>
        <family val="2"/>
        <scheme val="minor"/>
      </rPr>
      <t xml:space="preserve">zie bv de maandelijkse curves op de website van DNB </t>
    </r>
  </si>
  <si>
    <t xml:space="preserve">of van EIOPA </t>
  </si>
  <si>
    <t>https://www.eiopa.europa.eu/tools-and-data/risk-free-interest-rate-term-structures_en</t>
  </si>
  <si>
    <t>DEZE KOLOM (AB) WEER "HIDEN" BIJ UPLOAD NAAR WEBSITE</t>
  </si>
  <si>
    <t>vergeet niet regels weer te versmallen</t>
  </si>
  <si>
    <r>
      <rPr>
        <i/>
        <u/>
        <sz val="11"/>
        <color rgb="FFC00000"/>
        <rFont val="Calibri"/>
        <family val="2"/>
        <scheme val="minor"/>
      </rPr>
      <t>NB 2</t>
    </r>
    <r>
      <rPr>
        <i/>
        <sz val="11"/>
        <color rgb="FFC00000"/>
        <rFont val="Calibri"/>
        <family val="2"/>
        <scheme val="minor"/>
      </rPr>
      <t>: de methodiek voor de berekening van de UFR is door EIOPA vastgesteld.</t>
    </r>
  </si>
  <si>
    <t>Versienummer: V-2025.1.0</t>
  </si>
  <si>
    <t>Dit betekent dat vanaf 1-1-2023, dus voor de kwartaalrapportages vanaf 2023, gerekend moet worden met een UFR van 3,45% (Nb: ook de curves met een aangepaste UFR kunnen worden ingevoerd op het tabblad 'Eigen curve').</t>
  </si>
  <si>
    <t>De curve per 31-12-2024 maakt gebruik van een UFR van 3,30%.</t>
  </si>
  <si>
    <r>
      <t xml:space="preserve">spot curve </t>
    </r>
    <r>
      <rPr>
        <sz val="10"/>
        <color rgb="FFFF0000"/>
        <rFont val="Arial"/>
        <family val="2"/>
      </rPr>
      <t>zonder VA</t>
    </r>
    <r>
      <rPr>
        <sz val="10"/>
        <rFont val="Arial"/>
        <family val="2"/>
      </rPr>
      <t xml:space="preserve"> 31-12-</t>
    </r>
    <r>
      <rPr>
        <sz val="10"/>
        <color rgb="FFFF0000"/>
        <rFont val="Arial"/>
        <family val="2"/>
      </rPr>
      <t>2024</t>
    </r>
  </si>
  <si>
    <r>
      <t>Curves 31-12</t>
    </r>
    <r>
      <rPr>
        <b/>
        <sz val="14"/>
        <color rgb="FFFF0000"/>
        <rFont val="Calibri"/>
        <family val="2"/>
        <scheme val="minor"/>
      </rPr>
      <t>-2024</t>
    </r>
    <r>
      <rPr>
        <b/>
        <sz val="14"/>
        <color theme="1"/>
        <rFont val="Calibri"/>
        <family val="2"/>
        <scheme val="minor"/>
      </rPr>
      <t xml:space="preserve"> (zonder VA en met VA)</t>
    </r>
  </si>
  <si>
    <r>
      <t xml:space="preserve">spot curve </t>
    </r>
    <r>
      <rPr>
        <sz val="10"/>
        <color rgb="FFFF0000"/>
        <rFont val="Arial"/>
        <family val="2"/>
      </rPr>
      <t>met VA</t>
    </r>
    <r>
      <rPr>
        <sz val="10"/>
        <rFont val="Arial"/>
        <family val="2"/>
      </rPr>
      <t xml:space="preserve"> 31-12-</t>
    </r>
    <r>
      <rPr>
        <sz val="10"/>
        <color rgb="FFFF0000"/>
        <rFont val="Arial"/>
        <family val="2"/>
      </rPr>
      <t>2024</t>
    </r>
  </si>
  <si>
    <r>
      <t>spot curve zonder VA 31-12-</t>
    </r>
    <r>
      <rPr>
        <sz val="10"/>
        <color rgb="FFFF0000"/>
        <rFont val="Arial"/>
        <family val="2"/>
      </rPr>
      <t>2024</t>
    </r>
  </si>
  <si>
    <r>
      <t>spot curve met VA 31-12-</t>
    </r>
    <r>
      <rPr>
        <sz val="10"/>
        <color rgb="FFFF0000"/>
        <rFont val="Arial"/>
        <family val="2"/>
      </rPr>
      <t>2024</t>
    </r>
  </si>
  <si>
    <t>spot curve met VA 31-12-2024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</si>
</sst>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%"/>
    <numFmt numFmtId="165" formatCode="#,##0.0"/>
    <numFmt numFmtId="166" formatCode="0.0000000"/>
    <numFmt numFmtId="167" formatCode="0.00000000"/>
    <numFmt numFmtId="168" formatCode="0.000%"/>
    <numFmt numFmtId="169" formatCode="0.00000%"/>
    <numFmt numFmtId="170" formatCode="0.000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i/>
      <u/>
      <sz val="11"/>
      <color rgb="FFC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mediumGray"/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8E4BA"/>
        <bgColor indexed="64"/>
      </patternFill>
    </fill>
    <fill>
      <patternFill patternType="solid">
        <fgColor rgb="FFF0CAE6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auto="1"/>
      </bottom>
      <diagonal/>
    </border>
  </borders>
  <cellStyleXfs count="40">
    <xf numFmtId="0" fontId="0" fillId="0" borderId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" fillId="26" borderId="0" applyNumberFormat="0" applyBorder="0" applyAlignment="0" applyProtection="0"/>
    <xf numFmtId="0" fontId="3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" fillId="2" borderId="1" applyNumberFormat="0" applyFont="0" applyAlignment="0" applyProtection="0"/>
    <xf numFmtId="9" fontId="3" fillId="0" borderId="0" applyFont="0" applyFill="0" applyBorder="0" applyAlignment="0" applyProtection="0"/>
    <xf numFmtId="0" fontId="3" fillId="0" borderId="0" applyNumberFormat="0" applyFont="0" applyBorder="0" applyAlignment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3" fontId="3" fillId="27" borderId="4" xfId="0" applyNumberFormat="1" applyFont="1" applyFill="1" applyBorder="1" applyAlignment="1" applyProtection="1">
      <alignment horizontal="right"/>
      <protection locked="0"/>
    </xf>
    <xf numFmtId="0" fontId="3" fillId="29" borderId="4" xfId="25" applyFill="1" applyBorder="1" applyAlignment="1">
      <alignment horizontal="center" vertical="center" wrapText="1"/>
    </xf>
    <xf numFmtId="3" fontId="3" fillId="28" borderId="4" xfId="0" quotePrefix="1" applyNumberFormat="1" applyFont="1" applyFill="1" applyBorder="1" applyAlignment="1">
      <alignment horizontal="right" wrapText="1"/>
    </xf>
    <xf numFmtId="0" fontId="0" fillId="0" borderId="0" xfId="35" applyFont="1"/>
    <xf numFmtId="10" fontId="5" fillId="0" borderId="5" xfId="0" applyNumberFormat="1" applyFont="1" applyBorder="1" applyAlignment="1">
      <alignment horizontal="center"/>
    </xf>
    <xf numFmtId="165" fontId="0" fillId="0" borderId="0" xfId="0" applyNumberFormat="1"/>
    <xf numFmtId="0" fontId="5" fillId="29" borderId="4" xfId="25" applyFont="1" applyFill="1" applyBorder="1" applyAlignment="1">
      <alignment horizontal="center" vertical="center" wrapText="1"/>
    </xf>
    <xf numFmtId="3" fontId="5" fillId="29" borderId="4" xfId="25" applyNumberFormat="1" applyFont="1" applyFill="1" applyBorder="1"/>
    <xf numFmtId="0" fontId="3" fillId="29" borderId="4" xfId="25" applyFill="1" applyBorder="1" applyAlignment="1">
      <alignment horizontal="center"/>
    </xf>
    <xf numFmtId="10" fontId="0" fillId="0" borderId="0" xfId="0" applyNumberFormat="1"/>
    <xf numFmtId="3" fontId="0" fillId="30" borderId="7" xfId="0" applyNumberFormat="1" applyFill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166" fontId="0" fillId="0" borderId="0" xfId="0" applyNumberFormat="1"/>
    <xf numFmtId="167" fontId="0" fillId="0" borderId="0" xfId="0" applyNumberFormat="1"/>
    <xf numFmtId="3" fontId="3" fillId="27" borderId="4" xfId="0" applyNumberFormat="1" applyFont="1" applyFill="1" applyBorder="1" applyAlignment="1">
      <alignment horizontal="right"/>
    </xf>
    <xf numFmtId="3" fontId="3" fillId="28" borderId="4" xfId="0" quotePrefix="1" applyNumberFormat="1" applyFont="1" applyFill="1" applyBorder="1" applyAlignment="1">
      <alignment horizontal="right"/>
    </xf>
    <xf numFmtId="0" fontId="3" fillId="31" borderId="4" xfId="0" applyFont="1" applyFill="1" applyBorder="1" applyAlignment="1">
      <alignment horizontal="right"/>
    </xf>
    <xf numFmtId="3" fontId="0" fillId="34" borderId="7" xfId="0" applyNumberFormat="1" applyFill="1" applyBorder="1" applyAlignment="1">
      <alignment horizontal="center"/>
    </xf>
    <xf numFmtId="3" fontId="0" fillId="34" borderId="5" xfId="0" applyNumberFormat="1" applyFill="1" applyBorder="1" applyAlignment="1">
      <alignment horizontal="center"/>
    </xf>
    <xf numFmtId="165" fontId="0" fillId="34" borderId="6" xfId="0" applyNumberFormat="1" applyFill="1" applyBorder="1" applyAlignment="1">
      <alignment horizontal="center"/>
    </xf>
    <xf numFmtId="165" fontId="0" fillId="34" borderId="5" xfId="0" applyNumberFormat="1" applyFill="1" applyBorder="1" applyAlignment="1">
      <alignment horizontal="center"/>
    </xf>
    <xf numFmtId="3" fontId="3" fillId="28" borderId="4" xfId="0" quotePrefix="1" applyNumberFormat="1" applyFont="1" applyFill="1" applyBorder="1" applyAlignment="1">
      <alignment horizontal="center" wrapText="1"/>
    </xf>
    <xf numFmtId="0" fontId="0" fillId="0" borderId="0" xfId="0" quotePrefix="1"/>
    <xf numFmtId="0" fontId="0" fillId="35" borderId="4" xfId="0" applyFill="1" applyBorder="1"/>
    <xf numFmtId="10" fontId="4" fillId="33" borderId="2" xfId="28" applyNumberFormat="1" applyFont="1" applyFill="1" applyBorder="1" applyAlignment="1" applyProtection="1">
      <alignment vertical="center"/>
    </xf>
    <xf numFmtId="10" fontId="0" fillId="33" borderId="2" xfId="28" applyNumberFormat="1" applyFont="1" applyFill="1" applyBorder="1" applyAlignment="1" applyProtection="1">
      <alignment vertical="center"/>
    </xf>
    <xf numFmtId="10" fontId="0" fillId="33" borderId="3" xfId="28" applyNumberFormat="1" applyFont="1" applyFill="1" applyBorder="1" applyAlignment="1" applyProtection="1">
      <alignment vertical="center"/>
    </xf>
    <xf numFmtId="10" fontId="4" fillId="33" borderId="3" xfId="28" applyNumberFormat="1" applyFont="1" applyFill="1" applyBorder="1" applyAlignment="1" applyProtection="1">
      <alignment vertical="center"/>
    </xf>
    <xf numFmtId="0" fontId="0" fillId="32" borderId="4" xfId="0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8" fillId="0" borderId="0" xfId="0" applyFont="1"/>
    <xf numFmtId="0" fontId="10" fillId="0" borderId="0" xfId="0" applyFont="1"/>
    <xf numFmtId="10" fontId="4" fillId="33" borderId="8" xfId="28" applyNumberFormat="1" applyFont="1" applyFill="1" applyBorder="1" applyAlignment="1" applyProtection="1">
      <alignment vertical="center"/>
    </xf>
    <xf numFmtId="3" fontId="0" fillId="34" borderId="4" xfId="0" applyNumberForma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9" fillId="0" borderId="0" xfId="0" applyFont="1"/>
    <xf numFmtId="168" fontId="3" fillId="27" borderId="8" xfId="36" applyNumberFormat="1" applyFont="1" applyFill="1" applyBorder="1" applyAlignment="1" applyProtection="1">
      <alignment horizontal="right"/>
      <protection locked="0"/>
    </xf>
    <xf numFmtId="168" fontId="3" fillId="27" borderId="2" xfId="36" applyNumberFormat="1" applyFont="1" applyFill="1" applyBorder="1" applyAlignment="1" applyProtection="1">
      <alignment horizontal="right"/>
      <protection locked="0"/>
    </xf>
    <xf numFmtId="168" fontId="3" fillId="27" borderId="3" xfId="36" applyNumberFormat="1" applyFont="1" applyFill="1" applyBorder="1" applyAlignment="1" applyProtection="1">
      <alignment horizontal="right"/>
      <protection locked="0"/>
    </xf>
    <xf numFmtId="168" fontId="4" fillId="33" borderId="4" xfId="28" applyNumberFormat="1" applyFont="1" applyFill="1" applyBorder="1" applyAlignment="1" applyProtection="1">
      <alignment vertical="center"/>
    </xf>
    <xf numFmtId="164" fontId="3" fillId="28" borderId="4" xfId="36" quotePrefix="1" applyNumberFormat="1" applyFont="1" applyFill="1" applyBorder="1" applyAlignment="1" applyProtection="1">
      <alignment horizontal="center" wrapText="1"/>
    </xf>
    <xf numFmtId="0" fontId="6" fillId="0" borderId="5" xfId="0" applyFont="1" applyBorder="1" applyAlignment="1">
      <alignment horizontal="center"/>
    </xf>
    <xf numFmtId="164" fontId="3" fillId="28" borderId="3" xfId="36" quotePrefix="1" applyNumberFormat="1" applyFont="1" applyFill="1" applyBorder="1" applyAlignment="1" applyProtection="1">
      <alignment horizontal="center" wrapText="1"/>
    </xf>
    <xf numFmtId="164" fontId="0" fillId="0" borderId="5" xfId="0" applyNumberFormat="1" applyBorder="1"/>
    <xf numFmtId="0" fontId="17" fillId="0" borderId="0" xfId="37"/>
    <xf numFmtId="10" fontId="1" fillId="33" borderId="2" xfId="34" applyNumberFormat="1" applyFont="1" applyFill="1" applyBorder="1"/>
    <xf numFmtId="10" fontId="1" fillId="33" borderId="3" xfId="34" applyNumberFormat="1" applyFont="1" applyFill="1" applyBorder="1"/>
    <xf numFmtId="0" fontId="0" fillId="0" borderId="0" xfId="0" applyProtection="1">
      <protection hidden="1"/>
    </xf>
    <xf numFmtId="0" fontId="20" fillId="0" borderId="0" xfId="0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3" fillId="29" borderId="4" xfId="25" applyFill="1" applyBorder="1" applyAlignment="1" applyProtection="1">
      <alignment horizontal="center" vertical="center" wrapText="1"/>
      <protection hidden="1"/>
    </xf>
    <xf numFmtId="169" fontId="9" fillId="0" borderId="0" xfId="0" applyNumberFormat="1" applyFont="1"/>
    <xf numFmtId="169" fontId="3" fillId="29" borderId="4" xfId="25" applyNumberFormat="1" applyFill="1" applyBorder="1" applyAlignment="1">
      <alignment horizontal="center" vertical="center" wrapText="1"/>
    </xf>
    <xf numFmtId="169" fontId="1" fillId="33" borderId="8" xfId="34" applyNumberFormat="1" applyFont="1" applyFill="1" applyBorder="1"/>
    <xf numFmtId="169" fontId="1" fillId="33" borderId="2" xfId="34" applyNumberFormat="1" applyFont="1" applyFill="1" applyBorder="1"/>
    <xf numFmtId="169" fontId="1" fillId="33" borderId="3" xfId="34" applyNumberFormat="1" applyFont="1" applyFill="1" applyBorder="1"/>
    <xf numFmtId="169" fontId="18" fillId="36" borderId="0" xfId="36" applyNumberFormat="1" applyFont="1" applyFill="1"/>
    <xf numFmtId="169" fontId="18" fillId="36" borderId="15" xfId="36" applyNumberFormat="1" applyFont="1" applyFill="1" applyBorder="1"/>
    <xf numFmtId="169" fontId="0" fillId="0" borderId="0" xfId="0" applyNumberFormat="1"/>
    <xf numFmtId="170" fontId="1" fillId="33" borderId="8" xfId="34" applyNumberFormat="1" applyFont="1" applyFill="1" applyBorder="1"/>
    <xf numFmtId="170" fontId="1" fillId="33" borderId="2" xfId="34" applyNumberFormat="1" applyFont="1" applyFill="1" applyBorder="1"/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9" fillId="34" borderId="4" xfId="0" applyFont="1" applyFill="1" applyBorder="1" applyAlignment="1">
      <alignment horizontal="center" vertical="center"/>
    </xf>
  </cellXfs>
  <cellStyles count="40">
    <cellStyle name="20% - Accent1" xfId="2" builtinId="30" customBuiltin="1"/>
    <cellStyle name="20% - Accent2" xfId="6" builtinId="34" customBuiltin="1"/>
    <cellStyle name="20% - Accent3" xfId="10" builtinId="38" customBuiltin="1"/>
    <cellStyle name="20% - Accent4" xfId="14" builtinId="42" customBuiltin="1"/>
    <cellStyle name="20% - Accent5" xfId="18" builtinId="46" customBuiltin="1"/>
    <cellStyle name="20% - Accent6" xfId="22" builtinId="50" customBuiltin="1"/>
    <cellStyle name="40% - Accent1" xfId="3" builtinId="31" customBuiltin="1"/>
    <cellStyle name="40% - Accent2" xfId="7" builtinId="35" customBuiltin="1"/>
    <cellStyle name="40% - Accent3" xfId="11" builtinId="39" customBuiltin="1"/>
    <cellStyle name="40% - Accent4" xfId="15" builtinId="43" customBuiltin="1"/>
    <cellStyle name="40% - Accent5" xfId="19" builtinId="47" customBuiltin="1"/>
    <cellStyle name="40% - Accent6" xfId="23" builtinId="51" customBuiltin="1"/>
    <cellStyle name="60% - Accent1" xfId="4" builtinId="32" customBuiltin="1"/>
    <cellStyle name="60% - Accent2" xfId="8" builtinId="36" customBuiltin="1"/>
    <cellStyle name="60% - Accent3" xfId="12" builtinId="40" customBuiltin="1"/>
    <cellStyle name="60% - Accent4" xfId="16" builtinId="44" customBuiltin="1"/>
    <cellStyle name="60% - Accent5" xfId="20" builtinId="48" customBuiltin="1"/>
    <cellStyle name="60% - Accent6" xfId="24" builtinId="52" customBuiltin="1"/>
    <cellStyle name="Accent1" xfId="1" builtinId="29" customBuiltin="1"/>
    <cellStyle name="Accent2" xfId="5" builtinId="33" customBuiltin="1"/>
    <cellStyle name="Accent3" xfId="9" builtinId="37" customBuiltin="1"/>
    <cellStyle name="Accent4" xfId="13" builtinId="41" customBuiltin="1"/>
    <cellStyle name="Accent5" xfId="17" builtinId="45" customBuiltin="1"/>
    <cellStyle name="Accent6" xfId="21" builtinId="49" customBuiltin="1"/>
    <cellStyle name="Hyperlink" xfId="37" builtinId="8"/>
    <cellStyle name="Normal" xfId="0" builtinId="0"/>
    <cellStyle name="Normal 8" xfId="39" xr:uid="{4FEC8673-1647-49EC-A4DE-9D54B93AFF2F}"/>
    <cellStyle name="Notitie 2" xfId="33" xr:uid="{00000000-0005-0000-0000-00001A000000}"/>
    <cellStyle name="Percent" xfId="36" builtinId="5"/>
    <cellStyle name="Percent 5" xfId="38" xr:uid="{F305B1DA-4795-4CCB-B092-DC2B467519FA}"/>
    <cellStyle name="Procent 2" xfId="28" xr:uid="{00000000-0005-0000-0000-00001C000000}"/>
    <cellStyle name="Procent 2 2" xfId="34" xr:uid="{00000000-0005-0000-0000-00001D000000}"/>
    <cellStyle name="Procent 3" xfId="32" xr:uid="{00000000-0005-0000-0000-00001E000000}"/>
    <cellStyle name="QIS5Area" xfId="35" xr:uid="{00000000-0005-0000-0000-00001F000000}"/>
    <cellStyle name="Standaard 2" xfId="26" xr:uid="{00000000-0005-0000-0000-000020000000}"/>
    <cellStyle name="Standaard 2 2" xfId="27" xr:uid="{00000000-0005-0000-0000-000021000000}"/>
    <cellStyle name="Standaard 3" xfId="29" xr:uid="{00000000-0005-0000-0000-000022000000}"/>
    <cellStyle name="Standaard 4" xfId="30" xr:uid="{00000000-0005-0000-0000-000023000000}"/>
    <cellStyle name="Standaard 5" xfId="31" xr:uid="{00000000-0005-0000-0000-000024000000}"/>
    <cellStyle name="Standaard 6" xfId="25" xr:uid="{00000000-0005-0000-0000-000025000000}"/>
  </cellStyles>
  <dxfs count="0"/>
  <tableStyles count="0" defaultTableStyle="TableStyleMedium2" defaultPivotStyle="PivotStyleLight16"/>
  <colors>
    <mruColors>
      <color rgb="FFD8E4BA"/>
      <color rgb="FFFFE181"/>
      <color rgb="FFFFCD2F"/>
      <color rgb="FFD8DABA"/>
      <color rgb="FFF0CAE6"/>
      <color rgb="FFF0CAE7"/>
      <color rgb="FFFFC4F2"/>
      <color rgb="FFFECAF8"/>
      <color rgb="FFFAACF6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file:///C:\Users\NB2466\Downloads\(%20https:\www.eiopa.europa.eu\tools-and-data\risk-free-interest-rate-term-structures_en%20)" TargetMode="External"/><Relationship Id="rId1" Type="http://schemas.openxmlformats.org/officeDocument/2006/relationships/hyperlink" Target="http://www.toezicht.dnb.nl/2/50-235853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1:T49"/>
  <sheetViews>
    <sheetView showGridLines="0" workbookViewId="0">
      <pane ySplit="3" topLeftCell="A4" activePane="bottomLeft" state="frozen"/>
      <selection pane="bottomLeft" activeCell="K6" sqref="K6"/>
    </sheetView>
  </sheetViews>
  <sheetFormatPr defaultRowHeight="14.5" x14ac:dyDescent="0.35"/>
  <cols>
    <col min="1" max="1" width="2.54296875" customWidth="1"/>
  </cols>
  <sheetData>
    <row r="1" spans="2:9" ht="15" thickBot="1" x14ac:dyDescent="0.4"/>
    <row r="2" spans="2:9" x14ac:dyDescent="0.35">
      <c r="B2" s="64" t="s">
        <v>26</v>
      </c>
      <c r="C2" s="65"/>
      <c r="D2" s="66"/>
      <c r="G2" s="70" t="s">
        <v>72</v>
      </c>
      <c r="H2" s="71"/>
      <c r="I2" s="72"/>
    </row>
    <row r="3" spans="2:9" ht="15" thickBot="1" x14ac:dyDescent="0.4">
      <c r="B3" s="67"/>
      <c r="C3" s="68"/>
      <c r="D3" s="69"/>
      <c r="G3" s="73"/>
      <c r="H3" s="74"/>
      <c r="I3" s="75"/>
    </row>
    <row r="5" spans="2:9" x14ac:dyDescent="0.35">
      <c r="B5" s="15"/>
      <c r="C5" t="s">
        <v>13</v>
      </c>
    </row>
    <row r="6" spans="2:9" x14ac:dyDescent="0.35">
      <c r="B6" s="24"/>
      <c r="C6" t="s">
        <v>22</v>
      </c>
    </row>
    <row r="7" spans="2:9" x14ac:dyDescent="0.35">
      <c r="B7" s="16"/>
      <c r="C7" t="s">
        <v>14</v>
      </c>
    </row>
    <row r="8" spans="2:9" x14ac:dyDescent="0.35">
      <c r="B8" s="17"/>
      <c r="C8" t="s">
        <v>15</v>
      </c>
    </row>
    <row r="9" spans="2:9" x14ac:dyDescent="0.35">
      <c r="B9" s="33"/>
      <c r="C9" t="s">
        <v>18</v>
      </c>
    </row>
    <row r="10" spans="2:9" x14ac:dyDescent="0.35">
      <c r="B10" s="34"/>
      <c r="C10" t="s">
        <v>17</v>
      </c>
    </row>
    <row r="12" spans="2:9" x14ac:dyDescent="0.35">
      <c r="B12" s="30" t="s">
        <v>52</v>
      </c>
    </row>
    <row r="13" spans="2:9" x14ac:dyDescent="0.35">
      <c r="B13" s="23" t="s">
        <v>27</v>
      </c>
    </row>
    <row r="14" spans="2:9" x14ac:dyDescent="0.35">
      <c r="B14" s="23" t="s">
        <v>28</v>
      </c>
    </row>
    <row r="15" spans="2:9" x14ac:dyDescent="0.35">
      <c r="B15" s="23" t="s">
        <v>29</v>
      </c>
    </row>
    <row r="16" spans="2:9" x14ac:dyDescent="0.35">
      <c r="B16" s="23" t="s">
        <v>42</v>
      </c>
    </row>
    <row r="17" spans="2:20" x14ac:dyDescent="0.35">
      <c r="B17" s="23" t="s">
        <v>30</v>
      </c>
    </row>
    <row r="18" spans="2:20" x14ac:dyDescent="0.35">
      <c r="B18" s="23"/>
    </row>
    <row r="19" spans="2:20" x14ac:dyDescent="0.35">
      <c r="B19" s="32" t="s">
        <v>55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1"/>
      <c r="T19" s="31"/>
    </row>
    <row r="20" spans="2:20" x14ac:dyDescent="0.35">
      <c r="B20" s="32" t="s">
        <v>60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1"/>
      <c r="T20" s="31"/>
    </row>
    <row r="21" spans="2:20" x14ac:dyDescent="0.35">
      <c r="B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1"/>
      <c r="T21" s="31"/>
    </row>
    <row r="22" spans="2:20" x14ac:dyDescent="0.35">
      <c r="B22" s="32" t="s">
        <v>71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1"/>
      <c r="T22" s="31"/>
    </row>
    <row r="23" spans="2:20" x14ac:dyDescent="0.35">
      <c r="B23" s="32" t="s">
        <v>73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1"/>
      <c r="T23" s="31"/>
    </row>
    <row r="24" spans="2:20" x14ac:dyDescent="0.35">
      <c r="B24" s="32" t="s">
        <v>74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1"/>
      <c r="T24" s="31"/>
    </row>
    <row r="25" spans="2:20" x14ac:dyDescent="0.35"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1"/>
      <c r="T25" s="31"/>
    </row>
    <row r="26" spans="2:20" x14ac:dyDescent="0.35">
      <c r="B26" s="35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1"/>
      <c r="T26" s="31"/>
    </row>
    <row r="27" spans="2:20" x14ac:dyDescent="0.35">
      <c r="B27" s="36" t="s">
        <v>46</v>
      </c>
    </row>
    <row r="28" spans="2:20" x14ac:dyDescent="0.35">
      <c r="B28" t="s">
        <v>43</v>
      </c>
    </row>
    <row r="29" spans="2:20" x14ac:dyDescent="0.35">
      <c r="B29" s="23" t="s">
        <v>19</v>
      </c>
    </row>
    <row r="30" spans="2:20" x14ac:dyDescent="0.35">
      <c r="B30" s="23" t="s">
        <v>44</v>
      </c>
    </row>
    <row r="31" spans="2:20" x14ac:dyDescent="0.35">
      <c r="B31" s="23" t="s">
        <v>45</v>
      </c>
    </row>
    <row r="32" spans="2:20" x14ac:dyDescent="0.35">
      <c r="B32" s="23" t="s">
        <v>48</v>
      </c>
    </row>
    <row r="33" spans="2:2" x14ac:dyDescent="0.35">
      <c r="B33" s="23"/>
    </row>
    <row r="34" spans="2:2" x14ac:dyDescent="0.35">
      <c r="B34" s="37" t="s">
        <v>47</v>
      </c>
    </row>
    <row r="35" spans="2:2" x14ac:dyDescent="0.35">
      <c r="B35" t="s">
        <v>31</v>
      </c>
    </row>
    <row r="36" spans="2:2" x14ac:dyDescent="0.35">
      <c r="B36" s="23" t="s">
        <v>32</v>
      </c>
    </row>
    <row r="37" spans="2:2" x14ac:dyDescent="0.35">
      <c r="B37" s="23" t="s">
        <v>33</v>
      </c>
    </row>
    <row r="38" spans="2:2" x14ac:dyDescent="0.35">
      <c r="B38" s="23" t="s">
        <v>34</v>
      </c>
    </row>
    <row r="39" spans="2:2" x14ac:dyDescent="0.35">
      <c r="B39" s="23" t="s">
        <v>35</v>
      </c>
    </row>
    <row r="40" spans="2:2" x14ac:dyDescent="0.35">
      <c r="B40" s="23" t="s">
        <v>36</v>
      </c>
    </row>
    <row r="41" spans="2:2" x14ac:dyDescent="0.35">
      <c r="B41" s="23" t="s">
        <v>37</v>
      </c>
    </row>
    <row r="42" spans="2:2" x14ac:dyDescent="0.35">
      <c r="B42" s="23" t="s">
        <v>38</v>
      </c>
    </row>
    <row r="44" spans="2:2" x14ac:dyDescent="0.35">
      <c r="B44" t="s">
        <v>39</v>
      </c>
    </row>
    <row r="45" spans="2:2" x14ac:dyDescent="0.35">
      <c r="B45" s="23" t="s">
        <v>49</v>
      </c>
    </row>
    <row r="46" spans="2:2" x14ac:dyDescent="0.35">
      <c r="B46" s="23" t="s">
        <v>40</v>
      </c>
    </row>
    <row r="47" spans="2:2" x14ac:dyDescent="0.35">
      <c r="B47" s="23" t="s">
        <v>41</v>
      </c>
    </row>
    <row r="48" spans="2:2" x14ac:dyDescent="0.35">
      <c r="B48" s="23" t="s">
        <v>53</v>
      </c>
    </row>
    <row r="49" spans="2:2" x14ac:dyDescent="0.35">
      <c r="B49" s="23" t="s">
        <v>54</v>
      </c>
    </row>
  </sheetData>
  <sheetProtection algorithmName="SHA-512" hashValue="p6lb00ky04Td9lfCfWmEqinfQ+hzP6/IIQdUqmmn6+YM4S//T4Sp1I1X4VTGDupd4oTDCpds4mRocpSApVYILA==" saltValue="KOca+RMpd+kSYUPRLFpM0g==" spinCount="100000" sheet="1" objects="1" scenarios="1"/>
  <mergeCells count="2">
    <mergeCell ref="B2:D3"/>
    <mergeCell ref="G2:I3"/>
  </mergeCells>
  <pageMargins left="0.7" right="0.7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B2:W122"/>
  <sheetViews>
    <sheetView showGridLines="0" topLeftCell="A3" workbookViewId="0">
      <selection activeCell="F6" sqref="F6"/>
    </sheetView>
  </sheetViews>
  <sheetFormatPr defaultColWidth="9.1796875" defaultRowHeight="14.5" x14ac:dyDescent="0.35"/>
  <cols>
    <col min="1" max="1" width="2.81640625" customWidth="1"/>
    <col min="2" max="2" width="7.1796875" customWidth="1"/>
    <col min="3" max="3" width="14" customWidth="1"/>
    <col min="4" max="4" width="10" customWidth="1"/>
    <col min="5" max="5" width="11" customWidth="1"/>
    <col min="6" max="6" width="12.81640625" customWidth="1"/>
    <col min="7" max="7" width="4.54296875" customWidth="1"/>
    <col min="8" max="8" width="14.81640625" customWidth="1"/>
    <col min="9" max="9" width="15.453125" customWidth="1"/>
    <col min="10" max="10" width="14.81640625" customWidth="1"/>
    <col min="11" max="11" width="4.1796875" customWidth="1"/>
    <col min="12" max="12" width="14.453125" customWidth="1"/>
    <col min="13" max="13" width="3.81640625" customWidth="1"/>
    <col min="14" max="14" width="27.54296875" customWidth="1"/>
    <col min="15" max="15" width="2.54296875" customWidth="1"/>
    <col min="16" max="16" width="17.81640625" customWidth="1"/>
    <col min="17" max="17" width="2.54296875" customWidth="1"/>
    <col min="18" max="18" width="28.54296875" bestFit="1" customWidth="1"/>
    <col min="19" max="19" width="9.54296875" customWidth="1"/>
    <col min="20" max="20" width="4" customWidth="1"/>
    <col min="21" max="21" width="13" customWidth="1"/>
    <col min="22" max="22" width="15.81640625" bestFit="1" customWidth="1"/>
  </cols>
  <sheetData>
    <row r="2" spans="2:23" ht="18.5" x14ac:dyDescent="0.45">
      <c r="C2" s="38" t="s">
        <v>51</v>
      </c>
    </row>
    <row r="5" spans="2:23" ht="43.5" x14ac:dyDescent="0.35">
      <c r="E5" s="7" t="s">
        <v>59</v>
      </c>
      <c r="F5" s="29" t="s">
        <v>80</v>
      </c>
      <c r="H5" s="7" t="s">
        <v>61</v>
      </c>
      <c r="I5" s="7" t="s">
        <v>62</v>
      </c>
      <c r="J5" s="7" t="s">
        <v>63</v>
      </c>
    </row>
    <row r="6" spans="2:23" ht="22.5" customHeight="1" x14ac:dyDescent="0.35">
      <c r="B6" s="8" t="s">
        <v>23</v>
      </c>
      <c r="C6" s="3">
        <f>SUM(C8:C122)</f>
        <v>0</v>
      </c>
      <c r="H6" s="22">
        <f>SUM(H8:H122)</f>
        <v>0</v>
      </c>
      <c r="I6" s="22">
        <f>SUM(I8:I122)</f>
        <v>0</v>
      </c>
      <c r="J6" s="22">
        <f>SUM(J8:J122)</f>
        <v>0</v>
      </c>
      <c r="L6" s="7" t="s">
        <v>8</v>
      </c>
    </row>
    <row r="7" spans="2:23" ht="37.5" x14ac:dyDescent="0.35">
      <c r="B7" s="2" t="s">
        <v>0</v>
      </c>
      <c r="C7" s="2" t="s">
        <v>1</v>
      </c>
      <c r="D7" s="2" t="s">
        <v>50</v>
      </c>
      <c r="E7" s="2" t="s">
        <v>2</v>
      </c>
      <c r="F7" s="2" t="s">
        <v>3</v>
      </c>
      <c r="H7" s="2" t="s">
        <v>20</v>
      </c>
      <c r="I7" s="2" t="s">
        <v>20</v>
      </c>
      <c r="J7" s="2" t="s">
        <v>20</v>
      </c>
      <c r="L7" s="2" t="s">
        <v>20</v>
      </c>
      <c r="N7" s="76" t="s">
        <v>24</v>
      </c>
      <c r="O7" s="76"/>
      <c r="P7" s="76"/>
      <c r="Q7" s="76"/>
      <c r="R7" s="76"/>
      <c r="S7" s="76"/>
      <c r="T7" s="76"/>
      <c r="U7" s="76"/>
    </row>
    <row r="8" spans="2:23" ht="15" thickBot="1" x14ac:dyDescent="0.4">
      <c r="B8" s="9">
        <v>1</v>
      </c>
      <c r="C8" s="1"/>
      <c r="D8" s="42">
        <f>IF($F$5=Curves!$B$5,Curves!$B6,IF($F$5=Curves!$I$5,Curves!$I6,'Eigen curve'!$B6))</f>
        <v>2.4660000000000001E-2</v>
      </c>
      <c r="E8" s="42">
        <f>IF($F$5=Curves!$B$5,Curves!$F6,IF($F$5=Curves!$I$5,Curves!$M6,'Eigen curve'!$F6))</f>
        <v>7.8899999999999994E-3</v>
      </c>
      <c r="F8" s="42">
        <f>IF($F$5=Curves!$B$5,Curves!$D6,IF($F$5=Curves!$I$5,Curves!$K6,'Eigen curve'!$D6))</f>
        <v>9.0100000000000006E-3</v>
      </c>
      <c r="H8" s="3">
        <f>$C8/(1+F8)^($B8-0.5)</f>
        <v>0</v>
      </c>
      <c r="I8" s="3">
        <f>$C8/(1+D8)^($B8-0.5)</f>
        <v>0</v>
      </c>
      <c r="J8" s="3">
        <f>$C8/(1+E8)^($B8-0.5)</f>
        <v>0</v>
      </c>
      <c r="L8" s="3">
        <f>I6</f>
        <v>0</v>
      </c>
      <c r="P8" s="4"/>
      <c r="Q8" s="4"/>
      <c r="R8" s="4"/>
      <c r="S8" s="4"/>
    </row>
    <row r="9" spans="2:23" ht="15" thickBot="1" x14ac:dyDescent="0.4">
      <c r="B9" s="9">
        <f>B8+1</f>
        <v>2</v>
      </c>
      <c r="C9" s="1"/>
      <c r="D9" s="42">
        <f>IF($F$5=Curves!$B$5,Curves!$B7,IF($F$5=Curves!$I$5,Curves!$I7,'Eigen curve'!$B7))</f>
        <v>2.3230000000000001E-2</v>
      </c>
      <c r="E9" s="42">
        <f>IF($F$5=Curves!$B$5,Curves!$F7,IF($F$5=Curves!$I$5,Curves!$M7,'Eigen curve'!$F7))</f>
        <v>9.6299999999999997E-3</v>
      </c>
      <c r="F9" s="42">
        <f>IF($F$5=Curves!$B$5,Curves!$D7,IF($F$5=Curves!$I$5,Curves!$K7,'Eigen curve'!$D7))</f>
        <v>8.5800000000000008E-3</v>
      </c>
      <c r="H9" s="3">
        <f t="shared" ref="H9:H72" si="0">$C9/(1+F9)^($B9-0.5)</f>
        <v>0</v>
      </c>
      <c r="I9" s="3">
        <f t="shared" ref="I9:I72" si="1">$C9/(1+D9)^($B9-0.5)</f>
        <v>0</v>
      </c>
      <c r="J9" s="3">
        <f t="shared" ref="J9:J72" si="2">$C9/(1+E9)^($B9-0.5)</f>
        <v>0</v>
      </c>
      <c r="L9" s="3">
        <f t="shared" ref="L9:L40" si="3">L8-I8</f>
        <v>0</v>
      </c>
      <c r="P9" s="5" t="s">
        <v>5</v>
      </c>
      <c r="Q9" s="4"/>
      <c r="R9" s="12" t="s">
        <v>11</v>
      </c>
      <c r="S9" s="44" t="s">
        <v>4</v>
      </c>
      <c r="T9" s="4"/>
      <c r="U9" s="5" t="s">
        <v>16</v>
      </c>
      <c r="V9" s="4"/>
      <c r="W9" s="4"/>
    </row>
    <row r="10" spans="2:23" ht="26" thickBot="1" x14ac:dyDescent="0.4">
      <c r="B10" s="9">
        <f t="shared" ref="B10:B73" si="4">B9+1</f>
        <v>3</v>
      </c>
      <c r="C10" s="1"/>
      <c r="D10" s="42">
        <f>IF($F$5=Curves!$B$5,Curves!$B8,IF($F$5=Curves!$I$5,Curves!$I8,'Eigen curve'!$B8))</f>
        <v>2.3230000000000001E-2</v>
      </c>
      <c r="E10" s="42">
        <f>IF($F$5=Curves!$B$5,Curves!$F8,IF($F$5=Curves!$I$5,Curves!$M8,'Eigen curve'!$F8))</f>
        <v>1.1509999999999999E-2</v>
      </c>
      <c r="F10" s="42">
        <f>IF($F$5=Curves!$B$5,Curves!$D8,IF($F$5=Curves!$I$5,Curves!$K8,'Eigen curve'!$D8))</f>
        <v>9.8300000000000002E-3</v>
      </c>
      <c r="H10" s="3">
        <f t="shared" si="0"/>
        <v>0</v>
      </c>
      <c r="I10" s="3">
        <f t="shared" si="1"/>
        <v>0</v>
      </c>
      <c r="J10" s="3">
        <f t="shared" si="2"/>
        <v>0</v>
      </c>
      <c r="L10" s="3">
        <f t="shared" si="3"/>
        <v>0</v>
      </c>
      <c r="N10" s="2" t="s">
        <v>56</v>
      </c>
      <c r="P10" s="18">
        <f>I6</f>
        <v>0</v>
      </c>
      <c r="Q10" s="4"/>
      <c r="R10" s="11"/>
      <c r="S10" s="46"/>
      <c r="T10" s="4"/>
      <c r="U10" s="20" t="str">
        <f>IF(I6,SUMPRODUCT(B8:B122,I8:I122)/I6,"-")</f>
        <v>-</v>
      </c>
    </row>
    <row r="11" spans="2:23" ht="26" thickBot="1" x14ac:dyDescent="0.4">
      <c r="B11" s="9">
        <f t="shared" si="4"/>
        <v>4</v>
      </c>
      <c r="C11" s="1"/>
      <c r="D11" s="42">
        <f>IF($F$5=Curves!$B$5,Curves!$B9,IF($F$5=Curves!$I$5,Curves!$I9,'Eigen curve'!$B9))</f>
        <v>2.35E-2</v>
      </c>
      <c r="E11" s="42">
        <f>IF($F$5=Curves!$B$5,Curves!$F9,IF($F$5=Curves!$I$5,Curves!$M9,'Eigen curve'!$F9))</f>
        <v>1.29E-2</v>
      </c>
      <c r="F11" s="42">
        <f>IF($F$5=Curves!$B$5,Curves!$D9,IF($F$5=Curves!$I$5,Curves!$K9,'Eigen curve'!$D9))</f>
        <v>1.099E-2</v>
      </c>
      <c r="H11" s="3">
        <f t="shared" si="0"/>
        <v>0</v>
      </c>
      <c r="I11" s="3">
        <f t="shared" si="1"/>
        <v>0</v>
      </c>
      <c r="J11" s="3">
        <f t="shared" si="2"/>
        <v>0</v>
      </c>
      <c r="L11" s="3">
        <f t="shared" si="3"/>
        <v>0</v>
      </c>
      <c r="N11" s="2" t="s">
        <v>57</v>
      </c>
      <c r="P11" s="18">
        <f>H6</f>
        <v>0</v>
      </c>
      <c r="Q11" s="4"/>
      <c r="R11" s="18">
        <f t="shared" ref="R11:R12" si="5">P11-$P$10</f>
        <v>0</v>
      </c>
      <c r="S11" s="45" t="str">
        <f t="shared" ref="S11:S12" si="6">IF($P$10,R11/$P$10,"-")</f>
        <v>-</v>
      </c>
      <c r="T11" s="4"/>
      <c r="U11" s="20" t="str">
        <f>IF(H6,SUMPRODUCT(B8:B122,H8:H122)/H6,"-")</f>
        <v>-</v>
      </c>
      <c r="V11" s="4"/>
      <c r="W11" s="4"/>
    </row>
    <row r="12" spans="2:23" ht="26.25" customHeight="1" thickBot="1" x14ac:dyDescent="0.4">
      <c r="B12" s="9">
        <f t="shared" si="4"/>
        <v>5</v>
      </c>
      <c r="C12" s="1"/>
      <c r="D12" s="42">
        <f>IF($F$5=Curves!$B$5,Curves!$B10,IF($F$5=Curves!$I$5,Curves!$I10,'Eigen curve'!$B10))</f>
        <v>2.3720000000000001E-2</v>
      </c>
      <c r="E12" s="42">
        <f>IF($F$5=Curves!$B$5,Curves!$F10,IF($F$5=Curves!$I$5,Curves!$M10,'Eigen curve'!$F10))</f>
        <v>1.387E-2</v>
      </c>
      <c r="F12" s="42">
        <f>IF($F$5=Curves!$B$5,Curves!$D10,IF($F$5=Curves!$I$5,Curves!$K10,'Eigen curve'!$D10))</f>
        <v>1.1939999999999999E-2</v>
      </c>
      <c r="H12" s="3">
        <f t="shared" si="0"/>
        <v>0</v>
      </c>
      <c r="I12" s="3">
        <f t="shared" si="1"/>
        <v>0</v>
      </c>
      <c r="J12" s="3">
        <f t="shared" si="2"/>
        <v>0</v>
      </c>
      <c r="L12" s="3">
        <f t="shared" si="3"/>
        <v>0</v>
      </c>
      <c r="N12" s="2" t="s">
        <v>58</v>
      </c>
      <c r="P12" s="19">
        <f>J6</f>
        <v>0</v>
      </c>
      <c r="Q12" s="4"/>
      <c r="R12" s="19">
        <f t="shared" si="5"/>
        <v>0</v>
      </c>
      <c r="S12" s="43" t="str">
        <f t="shared" si="6"/>
        <v>-</v>
      </c>
      <c r="T12" s="4"/>
      <c r="U12" s="21" t="str">
        <f>IF(J6,SUMPRODUCT(B8:B122,J8:J122)/J6,"-")</f>
        <v>-</v>
      </c>
      <c r="W12" s="4"/>
    </row>
    <row r="13" spans="2:23" ht="15" thickBot="1" x14ac:dyDescent="0.4">
      <c r="B13" s="9">
        <f t="shared" si="4"/>
        <v>6</v>
      </c>
      <c r="C13" s="1"/>
      <c r="D13" s="42">
        <f>IF($F$5=Curves!$B$5,Curves!$B11,IF($F$5=Curves!$I$5,Curves!$I11,'Eigen curve'!$B11))</f>
        <v>2.4E-2</v>
      </c>
      <c r="E13" s="42">
        <f>IF($F$5=Curves!$B$5,Curves!$F11,IF($F$5=Curves!$I$5,Curves!$M11,'Eigen curve'!$F11))</f>
        <v>1.489E-2</v>
      </c>
      <c r="F13" s="42">
        <f>IF($F$5=Curves!$B$5,Curves!$D11,IF($F$5=Curves!$I$5,Curves!$K11,'Eigen curve'!$D11))</f>
        <v>1.272E-2</v>
      </c>
      <c r="H13" s="3">
        <f t="shared" si="0"/>
        <v>0</v>
      </c>
      <c r="I13" s="3">
        <f t="shared" si="1"/>
        <v>0</v>
      </c>
      <c r="J13" s="3">
        <f t="shared" si="2"/>
        <v>0</v>
      </c>
      <c r="L13" s="3">
        <f t="shared" si="3"/>
        <v>0</v>
      </c>
      <c r="P13" s="4"/>
      <c r="Q13" s="4"/>
      <c r="R13" s="4"/>
      <c r="U13" s="6"/>
      <c r="V13" s="4"/>
      <c r="W13" s="4"/>
    </row>
    <row r="14" spans="2:23" ht="25.5" thickBot="1" x14ac:dyDescent="0.4">
      <c r="B14" s="9">
        <f t="shared" si="4"/>
        <v>7</v>
      </c>
      <c r="C14" s="1"/>
      <c r="D14" s="42">
        <f>IF($F$5=Curves!$B$5,Curves!$B12,IF($F$5=Curves!$I$5,Curves!$I12,'Eigen curve'!$B12))</f>
        <v>2.4279999999999999E-2</v>
      </c>
      <c r="E14" s="42">
        <f>IF($F$5=Curves!$B$5,Curves!$F12,IF($F$5=Curves!$I$5,Curves!$M12,'Eigen curve'!$F12))</f>
        <v>1.5709999999999998E-2</v>
      </c>
      <c r="F14" s="42">
        <f>IF($F$5=Curves!$B$5,Curves!$D12,IF($F$5=Curves!$I$5,Curves!$K12,'Eigen curve'!$D12))</f>
        <v>1.3509999999999999E-2</v>
      </c>
      <c r="H14" s="3">
        <f t="shared" si="0"/>
        <v>0</v>
      </c>
      <c r="I14" s="3">
        <f t="shared" si="1"/>
        <v>0</v>
      </c>
      <c r="J14" s="3">
        <f t="shared" si="2"/>
        <v>0</v>
      </c>
      <c r="L14" s="3">
        <f t="shared" si="3"/>
        <v>0</v>
      </c>
      <c r="N14" s="2" t="s">
        <v>25</v>
      </c>
      <c r="P14" s="22">
        <f>$C$6</f>
        <v>0</v>
      </c>
      <c r="Q14" s="4"/>
      <c r="R14" s="4"/>
      <c r="S14" s="4"/>
      <c r="T14" s="4"/>
      <c r="U14" s="21" t="str">
        <f>IF(C6,SUMPRODUCT(B8:B122,C8:C122)/C6,"-")</f>
        <v>-</v>
      </c>
      <c r="V14" s="4"/>
      <c r="W14" s="4"/>
    </row>
    <row r="15" spans="2:23" x14ac:dyDescent="0.35">
      <c r="B15" s="9">
        <f t="shared" si="4"/>
        <v>8</v>
      </c>
      <c r="C15" s="1"/>
      <c r="D15" s="42">
        <f>IF($F$5=Curves!$B$5,Curves!$B13,IF($F$5=Curves!$I$5,Curves!$I13,'Eigen curve'!$B13))</f>
        <v>2.452E-2</v>
      </c>
      <c r="E15" s="42">
        <f>IF($F$5=Curves!$B$5,Curves!$F13,IF($F$5=Curves!$I$5,Curves!$M13,'Eigen curve'!$F13))</f>
        <v>1.652E-2</v>
      </c>
      <c r="F15" s="42">
        <f>IF($F$5=Curves!$B$5,Curves!$D13,IF($F$5=Curves!$I$5,Curves!$K13,'Eigen curve'!$D13))</f>
        <v>1.4080000000000001E-2</v>
      </c>
      <c r="H15" s="3">
        <f t="shared" si="0"/>
        <v>0</v>
      </c>
      <c r="I15" s="3">
        <f t="shared" si="1"/>
        <v>0</v>
      </c>
      <c r="J15" s="3">
        <f t="shared" si="2"/>
        <v>0</v>
      </c>
      <c r="L15" s="3">
        <f t="shared" si="3"/>
        <v>0</v>
      </c>
      <c r="V15" s="4"/>
      <c r="W15" s="4"/>
    </row>
    <row r="16" spans="2:23" x14ac:dyDescent="0.35">
      <c r="B16" s="9">
        <f t="shared" si="4"/>
        <v>9</v>
      </c>
      <c r="C16" s="1"/>
      <c r="D16" s="42">
        <f>IF($F$5=Curves!$B$5,Curves!$B14,IF($F$5=Curves!$I$5,Curves!$I14,'Eigen curve'!$B14))</f>
        <v>2.4729999999999999E-2</v>
      </c>
      <c r="E16" s="42">
        <f>IF($F$5=Curves!$B$5,Curves!$F14,IF($F$5=Curves!$I$5,Curves!$M14,'Eigen curve'!$F14))</f>
        <v>1.7330000000000002E-2</v>
      </c>
      <c r="F16" s="42">
        <f>IF($F$5=Curves!$B$5,Curves!$D14,IF($F$5=Curves!$I$5,Curves!$K14,'Eigen curve'!$D14))</f>
        <v>3.4729999999999997E-2</v>
      </c>
      <c r="H16" s="3">
        <f t="shared" si="0"/>
        <v>0</v>
      </c>
      <c r="I16" s="3">
        <f t="shared" si="1"/>
        <v>0</v>
      </c>
      <c r="J16" s="3">
        <f t="shared" si="2"/>
        <v>0</v>
      </c>
      <c r="L16" s="3">
        <f t="shared" si="3"/>
        <v>0</v>
      </c>
      <c r="V16" s="10"/>
      <c r="W16" s="4"/>
    </row>
    <row r="17" spans="2:23" x14ac:dyDescent="0.35">
      <c r="B17" s="9">
        <f t="shared" si="4"/>
        <v>10</v>
      </c>
      <c r="C17" s="1"/>
      <c r="D17" s="42">
        <f>IF($F$5=Curves!$B$5,Curves!$B15,IF($F$5=Curves!$I$5,Curves!$I15,'Eigen curve'!$B15))</f>
        <v>2.4969999999999999E-2</v>
      </c>
      <c r="E17" s="42">
        <f>IF($F$5=Curves!$B$5,Curves!$F15,IF($F$5=Curves!$I$5,Curves!$M15,'Eigen curve'!$F15))</f>
        <v>1.7940000000000001E-2</v>
      </c>
      <c r="F17" s="42">
        <f>IF($F$5=Curves!$B$5,Curves!$D15,IF($F$5=Curves!$I$5,Curves!$K15,'Eigen curve'!$D15))</f>
        <v>3.4970000000000001E-2</v>
      </c>
      <c r="H17" s="3">
        <f t="shared" si="0"/>
        <v>0</v>
      </c>
      <c r="I17" s="3">
        <f t="shared" si="1"/>
        <v>0</v>
      </c>
      <c r="J17" s="3">
        <f t="shared" si="2"/>
        <v>0</v>
      </c>
      <c r="L17" s="3">
        <f t="shared" si="3"/>
        <v>0</v>
      </c>
      <c r="W17" s="4"/>
    </row>
    <row r="18" spans="2:23" x14ac:dyDescent="0.35">
      <c r="B18" s="9">
        <f t="shared" si="4"/>
        <v>11</v>
      </c>
      <c r="C18" s="1"/>
      <c r="D18" s="42">
        <f>IF($F$5=Curves!$B$5,Curves!$B16,IF($F$5=Curves!$I$5,Curves!$I16,'Eigen curve'!$B16))</f>
        <v>2.5159999999999998E-2</v>
      </c>
      <c r="E18" s="42">
        <f>IF($F$5=Curves!$B$5,Curves!$F16,IF($F$5=Curves!$I$5,Curves!$M16,'Eigen curve'!$F16))</f>
        <v>1.83E-2</v>
      </c>
      <c r="F18" s="42">
        <f>IF($F$5=Curves!$B$5,Curves!$D16,IF($F$5=Curves!$I$5,Curves!$K16,'Eigen curve'!$D16))</f>
        <v>3.5159999999999997E-2</v>
      </c>
      <c r="H18" s="3">
        <f t="shared" si="0"/>
        <v>0</v>
      </c>
      <c r="I18" s="3">
        <f t="shared" si="1"/>
        <v>0</v>
      </c>
      <c r="J18" s="3">
        <f t="shared" si="2"/>
        <v>0</v>
      </c>
      <c r="L18" s="3">
        <f t="shared" si="3"/>
        <v>0</v>
      </c>
    </row>
    <row r="19" spans="2:23" x14ac:dyDescent="0.35">
      <c r="B19" s="9">
        <f t="shared" si="4"/>
        <v>12</v>
      </c>
      <c r="C19" s="1"/>
      <c r="D19" s="42">
        <f>IF($F$5=Curves!$B$5,Curves!$B17,IF($F$5=Curves!$I$5,Curves!$I17,'Eigen curve'!$B17))</f>
        <v>2.538E-2</v>
      </c>
      <c r="E19" s="42">
        <f>IF($F$5=Curves!$B$5,Curves!$F17,IF($F$5=Curves!$I$5,Curves!$M17,'Eigen curve'!$F17))</f>
        <v>1.8689999999999998E-2</v>
      </c>
      <c r="F19" s="42">
        <f>IF($F$5=Curves!$B$5,Curves!$D17,IF($F$5=Curves!$I$5,Curves!$K17,'Eigen curve'!$D17))</f>
        <v>3.5380000000000002E-2</v>
      </c>
      <c r="H19" s="3">
        <f t="shared" si="0"/>
        <v>0</v>
      </c>
      <c r="I19" s="3">
        <f t="shared" si="1"/>
        <v>0</v>
      </c>
      <c r="J19" s="3">
        <f t="shared" si="2"/>
        <v>0</v>
      </c>
      <c r="L19" s="3">
        <f t="shared" si="3"/>
        <v>0</v>
      </c>
    </row>
    <row r="20" spans="2:23" x14ac:dyDescent="0.35">
      <c r="B20" s="9">
        <f t="shared" si="4"/>
        <v>13</v>
      </c>
      <c r="C20" s="1"/>
      <c r="D20" s="42">
        <f>IF($F$5=Curves!$B$5,Curves!$B18,IF($F$5=Curves!$I$5,Curves!$I18,'Eigen curve'!$B18))</f>
        <v>2.555E-2</v>
      </c>
      <c r="E20" s="42">
        <f>IF($F$5=Curves!$B$5,Curves!$F18,IF($F$5=Curves!$I$5,Curves!$M18,'Eigen curve'!$F18))</f>
        <v>1.9040000000000001E-2</v>
      </c>
      <c r="F20" s="42">
        <f>IF($F$5=Curves!$B$5,Curves!$D18,IF($F$5=Curves!$I$5,Curves!$K18,'Eigen curve'!$D18))</f>
        <v>3.5549999999999998E-2</v>
      </c>
      <c r="H20" s="3">
        <f t="shared" si="0"/>
        <v>0</v>
      </c>
      <c r="I20" s="3">
        <f t="shared" si="1"/>
        <v>0</v>
      </c>
      <c r="J20" s="3">
        <f t="shared" si="2"/>
        <v>0</v>
      </c>
      <c r="L20" s="3">
        <f t="shared" si="3"/>
        <v>0</v>
      </c>
    </row>
    <row r="21" spans="2:23" x14ac:dyDescent="0.35">
      <c r="B21" s="9">
        <f t="shared" si="4"/>
        <v>14</v>
      </c>
      <c r="C21" s="1"/>
      <c r="D21" s="42">
        <f>IF($F$5=Curves!$B$5,Curves!$B19,IF($F$5=Curves!$I$5,Curves!$I19,'Eigen curve'!$B19))</f>
        <v>2.564E-2</v>
      </c>
      <c r="E21" s="42">
        <f>IF($F$5=Curves!$B$5,Curves!$F19,IF($F$5=Curves!$I$5,Curves!$M19,'Eigen curve'!$F19))</f>
        <v>1.9099999999999999E-2</v>
      </c>
      <c r="F21" s="42">
        <f>IF($F$5=Curves!$B$5,Curves!$D19,IF($F$5=Curves!$I$5,Curves!$K19,'Eigen curve'!$D19))</f>
        <v>3.5639999999999998E-2</v>
      </c>
      <c r="H21" s="3">
        <f t="shared" si="0"/>
        <v>0</v>
      </c>
      <c r="I21" s="3">
        <f t="shared" si="1"/>
        <v>0</v>
      </c>
      <c r="J21" s="3">
        <f t="shared" si="2"/>
        <v>0</v>
      </c>
      <c r="L21" s="3">
        <f t="shared" si="3"/>
        <v>0</v>
      </c>
    </row>
    <row r="22" spans="2:23" x14ac:dyDescent="0.35">
      <c r="B22" s="9">
        <f t="shared" si="4"/>
        <v>15</v>
      </c>
      <c r="C22" s="1"/>
      <c r="D22" s="42">
        <f>IF($F$5=Curves!$B$5,Curves!$B20,IF($F$5=Curves!$I$5,Curves!$I20,'Eigen curve'!$B20))</f>
        <v>2.562E-2</v>
      </c>
      <c r="E22" s="42">
        <f>IF($F$5=Curves!$B$5,Curves!$F20,IF($F$5=Curves!$I$5,Curves!$M20,'Eigen curve'!$F20))</f>
        <v>1.932E-2</v>
      </c>
      <c r="F22" s="42">
        <f>IF($F$5=Curves!$B$5,Curves!$D20,IF($F$5=Curves!$I$5,Curves!$K20,'Eigen curve'!$D20))</f>
        <v>3.5619999999999999E-2</v>
      </c>
      <c r="H22" s="3">
        <f t="shared" si="0"/>
        <v>0</v>
      </c>
      <c r="I22" s="3">
        <f t="shared" si="1"/>
        <v>0</v>
      </c>
      <c r="J22" s="3">
        <f t="shared" si="2"/>
        <v>0</v>
      </c>
      <c r="L22" s="3">
        <f t="shared" si="3"/>
        <v>0</v>
      </c>
    </row>
    <row r="23" spans="2:23" x14ac:dyDescent="0.35">
      <c r="B23" s="9">
        <f t="shared" si="4"/>
        <v>16</v>
      </c>
      <c r="C23" s="1"/>
      <c r="D23" s="42">
        <f>IF($F$5=Curves!$B$5,Curves!$B21,IF($F$5=Curves!$I$5,Curves!$I21,'Eigen curve'!$B21))</f>
        <v>2.5489999999999999E-2</v>
      </c>
      <c r="E23" s="42">
        <f>IF($F$5=Curves!$B$5,Curves!$F21,IF($F$5=Curves!$I$5,Curves!$M21,'Eigen curve'!$F21))</f>
        <v>1.9E-2</v>
      </c>
      <c r="F23" s="42">
        <f>IF($F$5=Curves!$B$5,Curves!$D21,IF($F$5=Curves!$I$5,Curves!$K21,'Eigen curve'!$D21))</f>
        <v>3.5490000000000001E-2</v>
      </c>
      <c r="H23" s="3">
        <f t="shared" si="0"/>
        <v>0</v>
      </c>
      <c r="I23" s="3">
        <f t="shared" si="1"/>
        <v>0</v>
      </c>
      <c r="J23" s="3">
        <f t="shared" si="2"/>
        <v>0</v>
      </c>
      <c r="L23" s="3">
        <f t="shared" si="3"/>
        <v>0</v>
      </c>
    </row>
    <row r="24" spans="2:23" x14ac:dyDescent="0.35">
      <c r="B24" s="9">
        <f t="shared" si="4"/>
        <v>17</v>
      </c>
      <c r="C24" s="1"/>
      <c r="D24" s="42">
        <f>IF($F$5=Curves!$B$5,Curves!$B22,IF($F$5=Curves!$I$5,Curves!$I22,'Eigen curve'!$B22))</f>
        <v>2.5309999999999999E-2</v>
      </c>
      <c r="E24" s="42">
        <f>IF($F$5=Curves!$B$5,Curves!$F22,IF($F$5=Curves!$I$5,Curves!$M22,'Eigen curve'!$F22))</f>
        <v>1.8870000000000001E-2</v>
      </c>
      <c r="F24" s="42">
        <f>IF($F$5=Curves!$B$5,Curves!$D22,IF($F$5=Curves!$I$5,Curves!$K22,'Eigen curve'!$D22))</f>
        <v>3.5310000000000001E-2</v>
      </c>
      <c r="H24" s="3">
        <f t="shared" si="0"/>
        <v>0</v>
      </c>
      <c r="I24" s="3">
        <f t="shared" si="1"/>
        <v>0</v>
      </c>
      <c r="J24" s="3">
        <f t="shared" si="2"/>
        <v>0</v>
      </c>
      <c r="L24" s="3">
        <f t="shared" si="3"/>
        <v>0</v>
      </c>
    </row>
    <row r="25" spans="2:23" x14ac:dyDescent="0.35">
      <c r="B25" s="9">
        <f t="shared" si="4"/>
        <v>18</v>
      </c>
      <c r="C25" s="1"/>
      <c r="D25" s="42">
        <f>IF($F$5=Curves!$B$5,Curves!$B23,IF($F$5=Curves!$I$5,Curves!$I23,'Eigen curve'!$B23))</f>
        <v>2.513E-2</v>
      </c>
      <c r="E25" s="42">
        <f>IF($F$5=Curves!$B$5,Curves!$F23,IF($F$5=Curves!$I$5,Curves!$M23,'Eigen curve'!$F23))</f>
        <v>1.874E-2</v>
      </c>
      <c r="F25" s="42">
        <f>IF($F$5=Curves!$B$5,Curves!$D23,IF($F$5=Curves!$I$5,Curves!$K23,'Eigen curve'!$D23))</f>
        <v>3.5130000000000002E-2</v>
      </c>
      <c r="H25" s="3">
        <f t="shared" si="0"/>
        <v>0</v>
      </c>
      <c r="I25" s="3">
        <f t="shared" si="1"/>
        <v>0</v>
      </c>
      <c r="J25" s="3">
        <f t="shared" si="2"/>
        <v>0</v>
      </c>
      <c r="L25" s="3">
        <f t="shared" si="3"/>
        <v>0</v>
      </c>
    </row>
    <row r="26" spans="2:23" x14ac:dyDescent="0.35">
      <c r="B26" s="9">
        <f t="shared" si="4"/>
        <v>19</v>
      </c>
      <c r="C26" s="1"/>
      <c r="D26" s="42">
        <f>IF($F$5=Curves!$B$5,Curves!$B24,IF($F$5=Curves!$I$5,Curves!$I24,'Eigen curve'!$B24))</f>
        <v>2.4979999999999999E-2</v>
      </c>
      <c r="E26" s="42">
        <f>IF($F$5=Curves!$B$5,Curves!$F24,IF($F$5=Curves!$I$5,Curves!$M24,'Eigen curve'!$F24))</f>
        <v>1.84E-2</v>
      </c>
      <c r="F26" s="42">
        <f>IF($F$5=Curves!$B$5,Curves!$D24,IF($F$5=Curves!$I$5,Curves!$K24,'Eigen curve'!$D24))</f>
        <v>3.4979999999999997E-2</v>
      </c>
      <c r="H26" s="3">
        <f t="shared" si="0"/>
        <v>0</v>
      </c>
      <c r="I26" s="3">
        <f t="shared" si="1"/>
        <v>0</v>
      </c>
      <c r="J26" s="3">
        <f t="shared" si="2"/>
        <v>0</v>
      </c>
      <c r="L26" s="3">
        <f t="shared" si="3"/>
        <v>0</v>
      </c>
    </row>
    <row r="27" spans="2:23" x14ac:dyDescent="0.35">
      <c r="B27" s="9">
        <f t="shared" si="4"/>
        <v>20</v>
      </c>
      <c r="C27" s="1"/>
      <c r="D27" s="42">
        <f>IF($F$5=Curves!$B$5,Curves!$B25,IF($F$5=Curves!$I$5,Curves!$I25,'Eigen curve'!$B25))</f>
        <v>2.4889999999999999E-2</v>
      </c>
      <c r="E27" s="42">
        <f>IF($F$5=Curves!$B$5,Curves!$F25,IF($F$5=Curves!$I$5,Curves!$M25,'Eigen curve'!$F25))</f>
        <v>1.8339999999999999E-2</v>
      </c>
      <c r="F27" s="42">
        <f>IF($F$5=Curves!$B$5,Curves!$D25,IF($F$5=Curves!$I$5,Curves!$K25,'Eigen curve'!$D25))</f>
        <v>3.4889999999999997E-2</v>
      </c>
      <c r="H27" s="3">
        <f t="shared" si="0"/>
        <v>0</v>
      </c>
      <c r="I27" s="3">
        <f t="shared" si="1"/>
        <v>0</v>
      </c>
      <c r="J27" s="3">
        <f t="shared" si="2"/>
        <v>0</v>
      </c>
      <c r="L27" s="3">
        <f t="shared" si="3"/>
        <v>0</v>
      </c>
    </row>
    <row r="28" spans="2:23" x14ac:dyDescent="0.35">
      <c r="B28" s="9">
        <f t="shared" si="4"/>
        <v>21</v>
      </c>
      <c r="C28" s="1"/>
      <c r="D28" s="42">
        <f>IF($F$5=Curves!$B$5,Curves!$B26,IF($F$5=Curves!$I$5,Curves!$I26,'Eigen curve'!$B26))</f>
        <v>2.486E-2</v>
      </c>
      <c r="E28" s="42">
        <f>IF($F$5=Curves!$B$5,Curves!$F26,IF($F$5=Curves!$I$5,Curves!$M26,'Eigen curve'!$F26))</f>
        <v>1.8339999999999999E-2</v>
      </c>
      <c r="F28" s="42">
        <f>IF($F$5=Curves!$B$5,Curves!$D26,IF($F$5=Curves!$I$5,Curves!$K26,'Eigen curve'!$D26))</f>
        <v>3.4860000000000002E-2</v>
      </c>
      <c r="H28" s="3">
        <f t="shared" si="0"/>
        <v>0</v>
      </c>
      <c r="I28" s="3">
        <f t="shared" si="1"/>
        <v>0</v>
      </c>
      <c r="J28" s="3">
        <f t="shared" si="2"/>
        <v>0</v>
      </c>
      <c r="L28" s="3">
        <f t="shared" si="3"/>
        <v>0</v>
      </c>
    </row>
    <row r="29" spans="2:23" x14ac:dyDescent="0.35">
      <c r="B29" s="9">
        <f t="shared" si="4"/>
        <v>22</v>
      </c>
      <c r="C29" s="1"/>
      <c r="D29" s="42">
        <f>IF($F$5=Curves!$B$5,Curves!$B27,IF($F$5=Curves!$I$5,Curves!$I27,'Eigen curve'!$B27))</f>
        <v>2.487E-2</v>
      </c>
      <c r="E29" s="42">
        <f>IF($F$5=Curves!$B$5,Curves!$F27,IF($F$5=Curves!$I$5,Curves!$M27,'Eigen curve'!$F27))</f>
        <v>1.8370000000000001E-2</v>
      </c>
      <c r="F29" s="42">
        <f>IF($F$5=Curves!$B$5,Curves!$D27,IF($F$5=Curves!$I$5,Curves!$K27,'Eigen curve'!$D27))</f>
        <v>3.4869999999999998E-2</v>
      </c>
      <c r="H29" s="3">
        <f t="shared" si="0"/>
        <v>0</v>
      </c>
      <c r="I29" s="3">
        <f t="shared" si="1"/>
        <v>0</v>
      </c>
      <c r="J29" s="3">
        <f t="shared" si="2"/>
        <v>0</v>
      </c>
      <c r="L29" s="3">
        <f t="shared" si="3"/>
        <v>0</v>
      </c>
    </row>
    <row r="30" spans="2:23" x14ac:dyDescent="0.35">
      <c r="B30" s="9">
        <f t="shared" si="4"/>
        <v>23</v>
      </c>
      <c r="C30" s="1"/>
      <c r="D30" s="42">
        <f>IF($F$5=Curves!$B$5,Curves!$B28,IF($F$5=Curves!$I$5,Curves!$I28,'Eigen curve'!$B28))</f>
        <v>2.4930000000000001E-2</v>
      </c>
      <c r="E30" s="42">
        <f>IF($F$5=Curves!$B$5,Curves!$F28,IF($F$5=Curves!$I$5,Curves!$M28,'Eigen curve'!$F28))</f>
        <v>1.8429999999999998E-2</v>
      </c>
      <c r="F30" s="42">
        <f>IF($F$5=Curves!$B$5,Curves!$D28,IF($F$5=Curves!$I$5,Curves!$K28,'Eigen curve'!$D28))</f>
        <v>3.4930000000000003E-2</v>
      </c>
      <c r="H30" s="3">
        <f t="shared" si="0"/>
        <v>0</v>
      </c>
      <c r="I30" s="3">
        <f t="shared" si="1"/>
        <v>0</v>
      </c>
      <c r="J30" s="3">
        <f t="shared" si="2"/>
        <v>0</v>
      </c>
      <c r="L30" s="3">
        <f t="shared" si="3"/>
        <v>0</v>
      </c>
    </row>
    <row r="31" spans="2:23" x14ac:dyDescent="0.35">
      <c r="B31" s="9">
        <f t="shared" si="4"/>
        <v>24</v>
      </c>
      <c r="C31" s="1"/>
      <c r="D31" s="42">
        <f>IF($F$5=Curves!$B$5,Curves!$B29,IF($F$5=Curves!$I$5,Curves!$I29,'Eigen curve'!$B29))</f>
        <v>2.5000000000000001E-2</v>
      </c>
      <c r="E31" s="42">
        <f>IF($F$5=Curves!$B$5,Curves!$F29,IF($F$5=Curves!$I$5,Curves!$M29,'Eigen curve'!$F29))</f>
        <v>1.8499999999999999E-2</v>
      </c>
      <c r="F31" s="42">
        <f>IF($F$5=Curves!$B$5,Curves!$D29,IF($F$5=Curves!$I$5,Curves!$K29,'Eigen curve'!$D29))</f>
        <v>3.5000000000000003E-2</v>
      </c>
      <c r="H31" s="3">
        <f t="shared" si="0"/>
        <v>0</v>
      </c>
      <c r="I31" s="3">
        <f t="shared" si="1"/>
        <v>0</v>
      </c>
      <c r="J31" s="3">
        <f t="shared" si="2"/>
        <v>0</v>
      </c>
      <c r="L31" s="3">
        <f t="shared" si="3"/>
        <v>0</v>
      </c>
    </row>
    <row r="32" spans="2:23" x14ac:dyDescent="0.35">
      <c r="B32" s="9">
        <f t="shared" si="4"/>
        <v>25</v>
      </c>
      <c r="C32" s="1"/>
      <c r="D32" s="42">
        <f>IF($F$5=Curves!$B$5,Curves!$B30,IF($F$5=Curves!$I$5,Curves!$I30,'Eigen curve'!$B30))</f>
        <v>2.5100000000000001E-2</v>
      </c>
      <c r="E32" s="42">
        <f>IF($F$5=Curves!$B$5,Curves!$F30,IF($F$5=Curves!$I$5,Curves!$M30,'Eigen curve'!$F30))</f>
        <v>1.8589999999999999E-2</v>
      </c>
      <c r="F32" s="42">
        <f>IF($F$5=Curves!$B$5,Curves!$D30,IF($F$5=Curves!$I$5,Curves!$K30,'Eigen curve'!$D30))</f>
        <v>3.5099999999999999E-2</v>
      </c>
      <c r="H32" s="3">
        <f t="shared" si="0"/>
        <v>0</v>
      </c>
      <c r="I32" s="3">
        <f t="shared" si="1"/>
        <v>0</v>
      </c>
      <c r="J32" s="3">
        <f t="shared" si="2"/>
        <v>0</v>
      </c>
      <c r="L32" s="3">
        <f t="shared" si="3"/>
        <v>0</v>
      </c>
    </row>
    <row r="33" spans="2:12" x14ac:dyDescent="0.35">
      <c r="B33" s="9">
        <f t="shared" si="4"/>
        <v>26</v>
      </c>
      <c r="C33" s="1"/>
      <c r="D33" s="42">
        <f>IF($F$5=Curves!$B$5,Curves!$B31,IF($F$5=Curves!$I$5,Curves!$I31,'Eigen curve'!$B31))</f>
        <v>2.5219999999999999E-2</v>
      </c>
      <c r="E33" s="42">
        <f>IF($F$5=Curves!$B$5,Curves!$F31,IF($F$5=Curves!$I$5,Curves!$M31,'Eigen curve'!$F31))</f>
        <v>1.8689999999999998E-2</v>
      </c>
      <c r="F33" s="42">
        <f>IF($F$5=Curves!$B$5,Curves!$D31,IF($F$5=Curves!$I$5,Curves!$K31,'Eigen curve'!$D31))</f>
        <v>3.5220000000000001E-2</v>
      </c>
      <c r="H33" s="3">
        <f t="shared" si="0"/>
        <v>0</v>
      </c>
      <c r="I33" s="3">
        <f t="shared" si="1"/>
        <v>0</v>
      </c>
      <c r="J33" s="3">
        <f t="shared" si="2"/>
        <v>0</v>
      </c>
      <c r="L33" s="3">
        <f t="shared" si="3"/>
        <v>0</v>
      </c>
    </row>
    <row r="34" spans="2:12" x14ac:dyDescent="0.35">
      <c r="B34" s="9">
        <f t="shared" si="4"/>
        <v>27</v>
      </c>
      <c r="C34" s="1"/>
      <c r="D34" s="42">
        <f>IF($F$5=Curves!$B$5,Curves!$B32,IF($F$5=Curves!$I$5,Curves!$I32,'Eigen curve'!$B32))</f>
        <v>2.5350000000000001E-2</v>
      </c>
      <c r="E34" s="42">
        <f>IF($F$5=Curves!$B$5,Curves!$F32,IF($F$5=Curves!$I$5,Curves!$M32,'Eigen curve'!$F32))</f>
        <v>1.881E-2</v>
      </c>
      <c r="F34" s="42">
        <f>IF($F$5=Curves!$B$5,Curves!$D32,IF($F$5=Curves!$I$5,Curves!$K32,'Eigen curve'!$D32))</f>
        <v>3.5349999999999999E-2</v>
      </c>
      <c r="H34" s="3">
        <f t="shared" si="0"/>
        <v>0</v>
      </c>
      <c r="I34" s="3">
        <f t="shared" si="1"/>
        <v>0</v>
      </c>
      <c r="J34" s="3">
        <f t="shared" si="2"/>
        <v>0</v>
      </c>
      <c r="L34" s="3">
        <f t="shared" si="3"/>
        <v>0</v>
      </c>
    </row>
    <row r="35" spans="2:12" x14ac:dyDescent="0.35">
      <c r="B35" s="9">
        <f t="shared" si="4"/>
        <v>28</v>
      </c>
      <c r="C35" s="1"/>
      <c r="D35" s="42">
        <f>IF($F$5=Curves!$B$5,Curves!$B33,IF($F$5=Curves!$I$5,Curves!$I33,'Eigen curve'!$B33))</f>
        <v>2.5479999999999999E-2</v>
      </c>
      <c r="E35" s="42">
        <f>IF($F$5=Curves!$B$5,Curves!$F33,IF($F$5=Curves!$I$5,Curves!$M33,'Eigen curve'!$F33))</f>
        <v>1.8919999999999999E-2</v>
      </c>
      <c r="F35" s="42">
        <f>IF($F$5=Curves!$B$5,Curves!$D33,IF($F$5=Curves!$I$5,Curves!$K33,'Eigen curve'!$D33))</f>
        <v>3.5479999999999998E-2</v>
      </c>
      <c r="H35" s="3">
        <f t="shared" si="0"/>
        <v>0</v>
      </c>
      <c r="I35" s="3">
        <f t="shared" si="1"/>
        <v>0</v>
      </c>
      <c r="J35" s="3">
        <f t="shared" si="2"/>
        <v>0</v>
      </c>
      <c r="L35" s="3">
        <f t="shared" si="3"/>
        <v>0</v>
      </c>
    </row>
    <row r="36" spans="2:12" x14ac:dyDescent="0.35">
      <c r="B36" s="9">
        <f t="shared" si="4"/>
        <v>29</v>
      </c>
      <c r="C36" s="1"/>
      <c r="D36" s="42">
        <f>IF($F$5=Curves!$B$5,Curves!$B34,IF($F$5=Curves!$I$5,Curves!$I34,'Eigen curve'!$B34))</f>
        <v>2.562E-2</v>
      </c>
      <c r="E36" s="42">
        <f>IF($F$5=Curves!$B$5,Curves!$F34,IF($F$5=Curves!$I$5,Curves!$M34,'Eigen curve'!$F34))</f>
        <v>1.9029999999999998E-2</v>
      </c>
      <c r="F36" s="42">
        <f>IF($F$5=Curves!$B$5,Curves!$D34,IF($F$5=Curves!$I$5,Curves!$K34,'Eigen curve'!$D34))</f>
        <v>3.5619999999999999E-2</v>
      </c>
      <c r="H36" s="3">
        <f t="shared" si="0"/>
        <v>0</v>
      </c>
      <c r="I36" s="3">
        <f t="shared" si="1"/>
        <v>0</v>
      </c>
      <c r="J36" s="3">
        <f t="shared" si="2"/>
        <v>0</v>
      </c>
      <c r="L36" s="3">
        <f t="shared" si="3"/>
        <v>0</v>
      </c>
    </row>
    <row r="37" spans="2:12" x14ac:dyDescent="0.35">
      <c r="B37" s="9">
        <f t="shared" si="4"/>
        <v>30</v>
      </c>
      <c r="C37" s="1"/>
      <c r="D37" s="42">
        <f>IF($F$5=Curves!$B$5,Curves!$B35,IF($F$5=Curves!$I$5,Curves!$I35,'Eigen curve'!$B35))</f>
        <v>2.5760000000000002E-2</v>
      </c>
      <c r="E37" s="42">
        <f>IF($F$5=Curves!$B$5,Curves!$F35,IF($F$5=Curves!$I$5,Curves!$M35,'Eigen curve'!$F35))</f>
        <v>1.915E-2</v>
      </c>
      <c r="F37" s="42">
        <f>IF($F$5=Curves!$B$5,Curves!$D35,IF($F$5=Curves!$I$5,Curves!$K35,'Eigen curve'!$D35))</f>
        <v>3.576E-2</v>
      </c>
      <c r="H37" s="3">
        <f t="shared" si="0"/>
        <v>0</v>
      </c>
      <c r="I37" s="3">
        <f t="shared" si="1"/>
        <v>0</v>
      </c>
      <c r="J37" s="3">
        <f t="shared" si="2"/>
        <v>0</v>
      </c>
      <c r="L37" s="3">
        <f t="shared" si="3"/>
        <v>0</v>
      </c>
    </row>
    <row r="38" spans="2:12" x14ac:dyDescent="0.35">
      <c r="B38" s="9">
        <f t="shared" si="4"/>
        <v>31</v>
      </c>
      <c r="C38" s="1"/>
      <c r="D38" s="42">
        <f>IF($F$5=Curves!$B$5,Curves!$B36,IF($F$5=Curves!$I$5,Curves!$I36,'Eigen curve'!$B36))</f>
        <v>2.5909999999999999E-2</v>
      </c>
      <c r="E38" s="42">
        <f>IF($F$5=Curves!$B$5,Curves!$F36,IF($F$5=Curves!$I$5,Curves!$M36,'Eigen curve'!$F36))</f>
        <v>1.9279999999999999E-2</v>
      </c>
      <c r="F38" s="42">
        <f>IF($F$5=Curves!$B$5,Curves!$D36,IF($F$5=Curves!$I$5,Curves!$K36,'Eigen curve'!$D36))</f>
        <v>3.5909999999999997E-2</v>
      </c>
      <c r="H38" s="3">
        <f t="shared" si="0"/>
        <v>0</v>
      </c>
      <c r="I38" s="3">
        <f t="shared" si="1"/>
        <v>0</v>
      </c>
      <c r="J38" s="3">
        <f t="shared" si="2"/>
        <v>0</v>
      </c>
      <c r="L38" s="3">
        <f t="shared" si="3"/>
        <v>0</v>
      </c>
    </row>
    <row r="39" spans="2:12" x14ac:dyDescent="0.35">
      <c r="B39" s="9">
        <f t="shared" si="4"/>
        <v>32</v>
      </c>
      <c r="C39" s="1"/>
      <c r="D39" s="42">
        <f>IF($F$5=Curves!$B$5,Curves!$B37,IF($F$5=Curves!$I$5,Curves!$I37,'Eigen curve'!$B37))</f>
        <v>2.605E-2</v>
      </c>
      <c r="E39" s="42">
        <f>IF($F$5=Curves!$B$5,Curves!$F37,IF($F$5=Curves!$I$5,Curves!$M37,'Eigen curve'!$F37))</f>
        <v>1.9400000000000001E-2</v>
      </c>
      <c r="F39" s="42">
        <f>IF($F$5=Curves!$B$5,Curves!$D37,IF($F$5=Curves!$I$5,Curves!$K37,'Eigen curve'!$D37))</f>
        <v>3.6049999999999999E-2</v>
      </c>
      <c r="H39" s="3">
        <f t="shared" si="0"/>
        <v>0</v>
      </c>
      <c r="I39" s="3">
        <f t="shared" si="1"/>
        <v>0</v>
      </c>
      <c r="J39" s="3">
        <f t="shared" si="2"/>
        <v>0</v>
      </c>
      <c r="L39" s="3">
        <f t="shared" si="3"/>
        <v>0</v>
      </c>
    </row>
    <row r="40" spans="2:12" x14ac:dyDescent="0.35">
      <c r="B40" s="9">
        <f t="shared" si="4"/>
        <v>33</v>
      </c>
      <c r="C40" s="1"/>
      <c r="D40" s="42">
        <f>IF($F$5=Curves!$B$5,Curves!$B38,IF($F$5=Curves!$I$5,Curves!$I38,'Eigen curve'!$B38))</f>
        <v>2.6190000000000001E-2</v>
      </c>
      <c r="E40" s="42">
        <f>IF($F$5=Curves!$B$5,Curves!$F38,IF($F$5=Curves!$I$5,Curves!$M38,'Eigen curve'!$F38))</f>
        <v>1.9519999999999999E-2</v>
      </c>
      <c r="F40" s="42">
        <f>IF($F$5=Curves!$B$5,Curves!$D38,IF($F$5=Curves!$I$5,Curves!$K38,'Eigen curve'!$D38))</f>
        <v>3.619E-2</v>
      </c>
      <c r="H40" s="3">
        <f t="shared" si="0"/>
        <v>0</v>
      </c>
      <c r="I40" s="3">
        <f t="shared" si="1"/>
        <v>0</v>
      </c>
      <c r="J40" s="3">
        <f t="shared" si="2"/>
        <v>0</v>
      </c>
      <c r="L40" s="3">
        <f t="shared" si="3"/>
        <v>0</v>
      </c>
    </row>
    <row r="41" spans="2:12" x14ac:dyDescent="0.35">
      <c r="B41" s="9">
        <f t="shared" si="4"/>
        <v>34</v>
      </c>
      <c r="C41" s="1"/>
      <c r="D41" s="42">
        <f>IF($F$5=Curves!$B$5,Curves!$B39,IF($F$5=Curves!$I$5,Curves!$I39,'Eigen curve'!$B39))</f>
        <v>2.6339999999999999E-2</v>
      </c>
      <c r="E41" s="42">
        <f>IF($F$5=Curves!$B$5,Curves!$F39,IF($F$5=Curves!$I$5,Curves!$M39,'Eigen curve'!$F39))</f>
        <v>1.9650000000000001E-2</v>
      </c>
      <c r="F41" s="42">
        <f>IF($F$5=Curves!$B$5,Curves!$D39,IF($F$5=Curves!$I$5,Curves!$K39,'Eigen curve'!$D39))</f>
        <v>3.6339999999999997E-2</v>
      </c>
      <c r="H41" s="3">
        <f t="shared" si="0"/>
        <v>0</v>
      </c>
      <c r="I41" s="3">
        <f t="shared" si="1"/>
        <v>0</v>
      </c>
      <c r="J41" s="3">
        <f t="shared" si="2"/>
        <v>0</v>
      </c>
      <c r="L41" s="3">
        <f t="shared" ref="L41:L72" si="7">L40-I40</f>
        <v>0</v>
      </c>
    </row>
    <row r="42" spans="2:12" x14ac:dyDescent="0.35">
      <c r="B42" s="9">
        <f t="shared" si="4"/>
        <v>35</v>
      </c>
      <c r="C42" s="1"/>
      <c r="D42" s="42">
        <f>IF($F$5=Curves!$B$5,Curves!$B40,IF($F$5=Curves!$I$5,Curves!$I40,'Eigen curve'!$B40))</f>
        <v>2.648E-2</v>
      </c>
      <c r="E42" s="42">
        <f>IF($F$5=Curves!$B$5,Curves!$F40,IF($F$5=Curves!$I$5,Curves!$M40,'Eigen curve'!$F40))</f>
        <v>1.9769999999999999E-2</v>
      </c>
      <c r="F42" s="42">
        <f>IF($F$5=Curves!$B$5,Curves!$D40,IF($F$5=Curves!$I$5,Curves!$K40,'Eigen curve'!$D40))</f>
        <v>3.6479999999999999E-2</v>
      </c>
      <c r="H42" s="3">
        <f t="shared" si="0"/>
        <v>0</v>
      </c>
      <c r="I42" s="3">
        <f t="shared" si="1"/>
        <v>0</v>
      </c>
      <c r="J42" s="3">
        <f t="shared" si="2"/>
        <v>0</v>
      </c>
      <c r="L42" s="3">
        <f t="shared" si="7"/>
        <v>0</v>
      </c>
    </row>
    <row r="43" spans="2:12" x14ac:dyDescent="0.35">
      <c r="B43" s="9">
        <f t="shared" si="4"/>
        <v>36</v>
      </c>
      <c r="C43" s="1"/>
      <c r="D43" s="42">
        <f>IF($F$5=Curves!$B$5,Curves!$B41,IF($F$5=Curves!$I$5,Curves!$I41,'Eigen curve'!$B41))</f>
        <v>2.6610000000000002E-2</v>
      </c>
      <c r="E43" s="42">
        <f>IF($F$5=Curves!$B$5,Curves!$F41,IF($F$5=Curves!$I$5,Curves!$M41,'Eigen curve'!$F41))</f>
        <v>1.9879999999999998E-2</v>
      </c>
      <c r="F43" s="42">
        <f>IF($F$5=Curves!$B$5,Curves!$D41,IF($F$5=Curves!$I$5,Curves!$K41,'Eigen curve'!$D41))</f>
        <v>3.6609999999999997E-2</v>
      </c>
      <c r="H43" s="3">
        <f t="shared" si="0"/>
        <v>0</v>
      </c>
      <c r="I43" s="3">
        <f t="shared" si="1"/>
        <v>0</v>
      </c>
      <c r="J43" s="3">
        <f t="shared" si="2"/>
        <v>0</v>
      </c>
      <c r="L43" s="3">
        <f t="shared" si="7"/>
        <v>0</v>
      </c>
    </row>
    <row r="44" spans="2:12" x14ac:dyDescent="0.35">
      <c r="B44" s="9">
        <f t="shared" si="4"/>
        <v>37</v>
      </c>
      <c r="C44" s="1"/>
      <c r="D44" s="42">
        <f>IF($F$5=Curves!$B$5,Curves!$B42,IF($F$5=Curves!$I$5,Curves!$I42,'Eigen curve'!$B42))</f>
        <v>2.6749999999999999E-2</v>
      </c>
      <c r="E44" s="42">
        <f>IF($F$5=Curves!$B$5,Curves!$F42,IF($F$5=Curves!$I$5,Curves!$M42,'Eigen curve'!$F42))</f>
        <v>2.001E-2</v>
      </c>
      <c r="F44" s="42">
        <f>IF($F$5=Curves!$B$5,Curves!$D42,IF($F$5=Curves!$I$5,Curves!$K42,'Eigen curve'!$D42))</f>
        <v>3.6749999999999998E-2</v>
      </c>
      <c r="H44" s="3">
        <f t="shared" si="0"/>
        <v>0</v>
      </c>
      <c r="I44" s="3">
        <f t="shared" si="1"/>
        <v>0</v>
      </c>
      <c r="J44" s="3">
        <f t="shared" si="2"/>
        <v>0</v>
      </c>
      <c r="L44" s="3">
        <f t="shared" si="7"/>
        <v>0</v>
      </c>
    </row>
    <row r="45" spans="2:12" x14ac:dyDescent="0.35">
      <c r="B45" s="9">
        <f t="shared" si="4"/>
        <v>38</v>
      </c>
      <c r="C45" s="1"/>
      <c r="D45" s="42">
        <f>IF($F$5=Curves!$B$5,Curves!$B43,IF($F$5=Curves!$I$5,Curves!$I43,'Eigen curve'!$B43))</f>
        <v>2.6880000000000001E-2</v>
      </c>
      <c r="E45" s="42">
        <f>IF($F$5=Curves!$B$5,Curves!$F43,IF($F$5=Curves!$I$5,Curves!$M43,'Eigen curve'!$F43))</f>
        <v>2.0129999999999999E-2</v>
      </c>
      <c r="F45" s="42">
        <f>IF($F$5=Curves!$B$5,Curves!$D43,IF($F$5=Curves!$I$5,Curves!$K43,'Eigen curve'!$D43))</f>
        <v>3.6880000000000003E-2</v>
      </c>
      <c r="H45" s="3">
        <f t="shared" si="0"/>
        <v>0</v>
      </c>
      <c r="I45" s="3">
        <f t="shared" si="1"/>
        <v>0</v>
      </c>
      <c r="J45" s="3">
        <f t="shared" si="2"/>
        <v>0</v>
      </c>
      <c r="L45" s="3">
        <f t="shared" si="7"/>
        <v>0</v>
      </c>
    </row>
    <row r="46" spans="2:12" x14ac:dyDescent="0.35">
      <c r="B46" s="9">
        <f t="shared" si="4"/>
        <v>39</v>
      </c>
      <c r="C46" s="1"/>
      <c r="D46" s="42">
        <f>IF($F$5=Curves!$B$5,Curves!$B44,IF($F$5=Curves!$I$5,Curves!$I44,'Eigen curve'!$B44))</f>
        <v>2.7009999999999999E-2</v>
      </c>
      <c r="E46" s="42">
        <f>IF($F$5=Curves!$B$5,Curves!$F44,IF($F$5=Curves!$I$5,Curves!$M44,'Eigen curve'!$F44))</f>
        <v>2.0250000000000001E-2</v>
      </c>
      <c r="F46" s="42">
        <f>IF($F$5=Curves!$B$5,Curves!$D44,IF($F$5=Curves!$I$5,Curves!$K44,'Eigen curve'!$D44))</f>
        <v>3.7010000000000001E-2</v>
      </c>
      <c r="H46" s="3">
        <f t="shared" si="0"/>
        <v>0</v>
      </c>
      <c r="I46" s="3">
        <f t="shared" si="1"/>
        <v>0</v>
      </c>
      <c r="J46" s="3">
        <f t="shared" si="2"/>
        <v>0</v>
      </c>
      <c r="L46" s="3">
        <f t="shared" si="7"/>
        <v>0</v>
      </c>
    </row>
    <row r="47" spans="2:12" x14ac:dyDescent="0.35">
      <c r="B47" s="9">
        <f t="shared" si="4"/>
        <v>40</v>
      </c>
      <c r="C47" s="1"/>
      <c r="D47" s="42">
        <f>IF($F$5=Curves!$B$5,Curves!$B45,IF($F$5=Curves!$I$5,Curves!$I45,'Eigen curve'!$B45))</f>
        <v>2.7130000000000001E-2</v>
      </c>
      <c r="E47" s="42">
        <f>IF($F$5=Curves!$B$5,Curves!$F45,IF($F$5=Curves!$I$5,Curves!$M45,'Eigen curve'!$F45))</f>
        <v>2.036E-2</v>
      </c>
      <c r="F47" s="42">
        <f>IF($F$5=Curves!$B$5,Curves!$D45,IF($F$5=Curves!$I$5,Curves!$K45,'Eigen curve'!$D45))</f>
        <v>3.7130000000000003E-2</v>
      </c>
      <c r="H47" s="3">
        <f t="shared" si="0"/>
        <v>0</v>
      </c>
      <c r="I47" s="3">
        <f t="shared" si="1"/>
        <v>0</v>
      </c>
      <c r="J47" s="3">
        <f t="shared" si="2"/>
        <v>0</v>
      </c>
      <c r="L47" s="3">
        <f t="shared" si="7"/>
        <v>0</v>
      </c>
    </row>
    <row r="48" spans="2:12" x14ac:dyDescent="0.35">
      <c r="B48" s="9">
        <f t="shared" si="4"/>
        <v>41</v>
      </c>
      <c r="C48" s="1"/>
      <c r="D48" s="42">
        <f>IF($F$5=Curves!$B$5,Curves!$B46,IF($F$5=Curves!$I$5,Curves!$I46,'Eigen curve'!$B46))</f>
        <v>2.725E-2</v>
      </c>
      <c r="E48" s="42">
        <f>IF($F$5=Curves!$B$5,Curves!$F46,IF($F$5=Curves!$I$5,Curves!$M46,'Eigen curve'!$F46))</f>
        <v>2.0469999999999999E-2</v>
      </c>
      <c r="F48" s="42">
        <f>IF($F$5=Curves!$B$5,Curves!$D46,IF($F$5=Curves!$I$5,Curves!$K46,'Eigen curve'!$D46))</f>
        <v>3.7249999999999998E-2</v>
      </c>
      <c r="H48" s="3">
        <f t="shared" si="0"/>
        <v>0</v>
      </c>
      <c r="I48" s="3">
        <f t="shared" si="1"/>
        <v>0</v>
      </c>
      <c r="J48" s="3">
        <f t="shared" si="2"/>
        <v>0</v>
      </c>
      <c r="L48" s="3">
        <f t="shared" si="7"/>
        <v>0</v>
      </c>
    </row>
    <row r="49" spans="2:12" x14ac:dyDescent="0.35">
      <c r="B49" s="9">
        <f t="shared" si="4"/>
        <v>42</v>
      </c>
      <c r="C49" s="1"/>
      <c r="D49" s="42">
        <f>IF($F$5=Curves!$B$5,Curves!$B47,IF($F$5=Curves!$I$5,Curves!$I47,'Eigen curve'!$B47))</f>
        <v>2.7369999999999998E-2</v>
      </c>
      <c r="E49" s="42">
        <f>IF($F$5=Curves!$B$5,Curves!$F47,IF($F$5=Curves!$I$5,Curves!$M47,'Eigen curve'!$F47))</f>
        <v>2.0580000000000001E-2</v>
      </c>
      <c r="F49" s="42">
        <f>IF($F$5=Curves!$B$5,Curves!$D47,IF($F$5=Curves!$I$5,Curves!$K47,'Eigen curve'!$D47))</f>
        <v>3.737E-2</v>
      </c>
      <c r="H49" s="3">
        <f t="shared" si="0"/>
        <v>0</v>
      </c>
      <c r="I49" s="3">
        <f t="shared" si="1"/>
        <v>0</v>
      </c>
      <c r="J49" s="3">
        <f t="shared" si="2"/>
        <v>0</v>
      </c>
      <c r="L49" s="3">
        <f t="shared" si="7"/>
        <v>0</v>
      </c>
    </row>
    <row r="50" spans="2:12" x14ac:dyDescent="0.35">
      <c r="B50" s="9">
        <f t="shared" si="4"/>
        <v>43</v>
      </c>
      <c r="C50" s="1"/>
      <c r="D50" s="42">
        <f>IF($F$5=Curves!$B$5,Curves!$B48,IF($F$5=Curves!$I$5,Curves!$I48,'Eigen curve'!$B48))</f>
        <v>2.7480000000000001E-2</v>
      </c>
      <c r="E50" s="42">
        <f>IF($F$5=Curves!$B$5,Curves!$F48,IF($F$5=Curves!$I$5,Curves!$M48,'Eigen curve'!$F48))</f>
        <v>2.069E-2</v>
      </c>
      <c r="F50" s="42">
        <f>IF($F$5=Curves!$B$5,Curves!$D48,IF($F$5=Curves!$I$5,Curves!$K48,'Eigen curve'!$D48))</f>
        <v>3.7479999999999999E-2</v>
      </c>
      <c r="H50" s="3">
        <f t="shared" si="0"/>
        <v>0</v>
      </c>
      <c r="I50" s="3">
        <f t="shared" si="1"/>
        <v>0</v>
      </c>
      <c r="J50" s="3">
        <f t="shared" si="2"/>
        <v>0</v>
      </c>
      <c r="L50" s="3">
        <f t="shared" si="7"/>
        <v>0</v>
      </c>
    </row>
    <row r="51" spans="2:12" x14ac:dyDescent="0.35">
      <c r="B51" s="9">
        <f t="shared" si="4"/>
        <v>44</v>
      </c>
      <c r="C51" s="1"/>
      <c r="D51" s="42">
        <f>IF($F$5=Curves!$B$5,Curves!$B49,IF($F$5=Curves!$I$5,Curves!$I49,'Eigen curve'!$B49))</f>
        <v>2.759E-2</v>
      </c>
      <c r="E51" s="42">
        <f>IF($F$5=Curves!$B$5,Curves!$F49,IF($F$5=Curves!$I$5,Curves!$M49,'Eigen curve'!$F49))</f>
        <v>2.0789999999999999E-2</v>
      </c>
      <c r="F51" s="42">
        <f>IF($F$5=Curves!$B$5,Curves!$D49,IF($F$5=Curves!$I$5,Curves!$K49,'Eigen curve'!$D49))</f>
        <v>3.7589999999999998E-2</v>
      </c>
      <c r="H51" s="3">
        <f t="shared" si="0"/>
        <v>0</v>
      </c>
      <c r="I51" s="3">
        <f t="shared" si="1"/>
        <v>0</v>
      </c>
      <c r="J51" s="3">
        <f t="shared" si="2"/>
        <v>0</v>
      </c>
      <c r="L51" s="3">
        <f t="shared" si="7"/>
        <v>0</v>
      </c>
    </row>
    <row r="52" spans="2:12" x14ac:dyDescent="0.35">
      <c r="B52" s="9">
        <f t="shared" si="4"/>
        <v>45</v>
      </c>
      <c r="C52" s="1"/>
      <c r="D52" s="42">
        <f>IF($F$5=Curves!$B$5,Curves!$B50,IF($F$5=Curves!$I$5,Curves!$I50,'Eigen curve'!$B50))</f>
        <v>2.7699999999999999E-2</v>
      </c>
      <c r="E52" s="42">
        <f>IF($F$5=Curves!$B$5,Curves!$F50,IF($F$5=Curves!$I$5,Curves!$M50,'Eigen curve'!$F50))</f>
        <v>2.0899999999999998E-2</v>
      </c>
      <c r="F52" s="42">
        <f>IF($F$5=Curves!$B$5,Curves!$D50,IF($F$5=Curves!$I$5,Curves!$K50,'Eigen curve'!$D50))</f>
        <v>3.7699999999999997E-2</v>
      </c>
      <c r="H52" s="3">
        <f t="shared" si="0"/>
        <v>0</v>
      </c>
      <c r="I52" s="3">
        <f t="shared" si="1"/>
        <v>0</v>
      </c>
      <c r="J52" s="3">
        <f t="shared" si="2"/>
        <v>0</v>
      </c>
      <c r="L52" s="3">
        <f t="shared" si="7"/>
        <v>0</v>
      </c>
    </row>
    <row r="53" spans="2:12" x14ac:dyDescent="0.35">
      <c r="B53" s="9">
        <f t="shared" si="4"/>
        <v>46</v>
      </c>
      <c r="C53" s="1"/>
      <c r="D53" s="42">
        <f>IF($F$5=Curves!$B$5,Curves!$B51,IF($F$5=Curves!$I$5,Curves!$I51,'Eigen curve'!$B51))</f>
        <v>2.7799999999999998E-2</v>
      </c>
      <c r="E53" s="42">
        <f>IF($F$5=Curves!$B$5,Curves!$F51,IF($F$5=Curves!$I$5,Curves!$M51,'Eigen curve'!$F51))</f>
        <v>2.1000000000000001E-2</v>
      </c>
      <c r="F53" s="42">
        <f>IF($F$5=Curves!$B$5,Curves!$D51,IF($F$5=Curves!$I$5,Curves!$K51,'Eigen curve'!$D51))</f>
        <v>3.78E-2</v>
      </c>
      <c r="H53" s="3">
        <f t="shared" si="0"/>
        <v>0</v>
      </c>
      <c r="I53" s="3">
        <f t="shared" si="1"/>
        <v>0</v>
      </c>
      <c r="J53" s="3">
        <f t="shared" si="2"/>
        <v>0</v>
      </c>
      <c r="L53" s="3">
        <f t="shared" si="7"/>
        <v>0</v>
      </c>
    </row>
    <row r="54" spans="2:12" x14ac:dyDescent="0.35">
      <c r="B54" s="9">
        <f t="shared" si="4"/>
        <v>47</v>
      </c>
      <c r="C54" s="1"/>
      <c r="D54" s="42">
        <f>IF($F$5=Curves!$B$5,Curves!$B52,IF($F$5=Curves!$I$5,Curves!$I52,'Eigen curve'!$B52))</f>
        <v>2.7900000000000001E-2</v>
      </c>
      <c r="E54" s="42">
        <f>IF($F$5=Curves!$B$5,Curves!$F52,IF($F$5=Curves!$I$5,Curves!$M52,'Eigen curve'!$F52))</f>
        <v>2.1100000000000001E-2</v>
      </c>
      <c r="F54" s="42">
        <f>IF($F$5=Curves!$B$5,Curves!$D52,IF($F$5=Curves!$I$5,Curves!$K52,'Eigen curve'!$D52))</f>
        <v>3.7900000000000003E-2</v>
      </c>
      <c r="H54" s="3">
        <f t="shared" si="0"/>
        <v>0</v>
      </c>
      <c r="I54" s="3">
        <f t="shared" si="1"/>
        <v>0</v>
      </c>
      <c r="J54" s="3">
        <f t="shared" si="2"/>
        <v>0</v>
      </c>
      <c r="L54" s="3">
        <f t="shared" si="7"/>
        <v>0</v>
      </c>
    </row>
    <row r="55" spans="2:12" x14ac:dyDescent="0.35">
      <c r="B55" s="9">
        <f t="shared" si="4"/>
        <v>48</v>
      </c>
      <c r="C55" s="1"/>
      <c r="D55" s="42">
        <f>IF($F$5=Curves!$B$5,Curves!$B53,IF($F$5=Curves!$I$5,Curves!$I53,'Eigen curve'!$B53))</f>
        <v>2.8000000000000001E-2</v>
      </c>
      <c r="E55" s="42">
        <f>IF($F$5=Curves!$B$5,Curves!$F53,IF($F$5=Curves!$I$5,Curves!$M53,'Eigen curve'!$F53))</f>
        <v>2.121E-2</v>
      </c>
      <c r="F55" s="42">
        <f>IF($F$5=Curves!$B$5,Curves!$D53,IF($F$5=Curves!$I$5,Curves!$K53,'Eigen curve'!$D53))</f>
        <v>3.7999999999999999E-2</v>
      </c>
      <c r="H55" s="3">
        <f t="shared" si="0"/>
        <v>0</v>
      </c>
      <c r="I55" s="3">
        <f t="shared" si="1"/>
        <v>0</v>
      </c>
      <c r="J55" s="3">
        <f t="shared" si="2"/>
        <v>0</v>
      </c>
      <c r="L55" s="3">
        <f t="shared" si="7"/>
        <v>0</v>
      </c>
    </row>
    <row r="56" spans="2:12" x14ac:dyDescent="0.35">
      <c r="B56" s="9">
        <f t="shared" si="4"/>
        <v>49</v>
      </c>
      <c r="C56" s="1"/>
      <c r="D56" s="42">
        <f>IF($F$5=Curves!$B$5,Curves!$B54,IF($F$5=Curves!$I$5,Curves!$I54,'Eigen curve'!$B54))</f>
        <v>2.81E-2</v>
      </c>
      <c r="E56" s="42">
        <f>IF($F$5=Curves!$B$5,Curves!$F54,IF($F$5=Curves!$I$5,Curves!$M54,'Eigen curve'!$F54))</f>
        <v>2.1309999999999999E-2</v>
      </c>
      <c r="F56" s="42">
        <f>IF($F$5=Curves!$B$5,Curves!$D54,IF($F$5=Curves!$I$5,Curves!$K54,'Eigen curve'!$D54))</f>
        <v>3.8100000000000002E-2</v>
      </c>
      <c r="H56" s="3">
        <f t="shared" si="0"/>
        <v>0</v>
      </c>
      <c r="I56" s="3">
        <f t="shared" si="1"/>
        <v>0</v>
      </c>
      <c r="J56" s="3">
        <f t="shared" si="2"/>
        <v>0</v>
      </c>
      <c r="L56" s="3">
        <f t="shared" si="7"/>
        <v>0</v>
      </c>
    </row>
    <row r="57" spans="2:12" x14ac:dyDescent="0.35">
      <c r="B57" s="9">
        <f t="shared" si="4"/>
        <v>50</v>
      </c>
      <c r="C57" s="1"/>
      <c r="D57" s="42">
        <f>IF($F$5=Curves!$B$5,Curves!$B55,IF($F$5=Curves!$I$5,Curves!$I55,'Eigen curve'!$B55))</f>
        <v>2.819E-2</v>
      </c>
      <c r="E57" s="42">
        <f>IF($F$5=Curves!$B$5,Curves!$F55,IF($F$5=Curves!$I$5,Curves!$M55,'Eigen curve'!$F55))</f>
        <v>2.1409999999999998E-2</v>
      </c>
      <c r="F57" s="42">
        <f>IF($F$5=Curves!$B$5,Curves!$D55,IF($F$5=Curves!$I$5,Curves!$K55,'Eigen curve'!$D55))</f>
        <v>3.8190000000000002E-2</v>
      </c>
      <c r="H57" s="3">
        <f t="shared" si="0"/>
        <v>0</v>
      </c>
      <c r="I57" s="3">
        <f t="shared" si="1"/>
        <v>0</v>
      </c>
      <c r="J57" s="3">
        <f t="shared" si="2"/>
        <v>0</v>
      </c>
      <c r="L57" s="3">
        <f t="shared" si="7"/>
        <v>0</v>
      </c>
    </row>
    <row r="58" spans="2:12" x14ac:dyDescent="0.35">
      <c r="B58" s="9">
        <f t="shared" si="4"/>
        <v>51</v>
      </c>
      <c r="C58" s="1"/>
      <c r="D58" s="42">
        <f>IF($F$5=Curves!$B$5,Curves!$B56,IF($F$5=Curves!$I$5,Curves!$I56,'Eigen curve'!$B56))</f>
        <v>2.828E-2</v>
      </c>
      <c r="E58" s="42">
        <f>IF($F$5=Curves!$B$5,Curves!$F56,IF($F$5=Curves!$I$5,Curves!$M56,'Eigen curve'!$F56))</f>
        <v>2.1499999999999998E-2</v>
      </c>
      <c r="F58" s="42">
        <f>IF($F$5=Curves!$B$5,Curves!$D56,IF($F$5=Curves!$I$5,Curves!$K56,'Eigen curve'!$D56))</f>
        <v>3.8280000000000002E-2</v>
      </c>
      <c r="H58" s="3">
        <f t="shared" si="0"/>
        <v>0</v>
      </c>
      <c r="I58" s="3">
        <f t="shared" si="1"/>
        <v>0</v>
      </c>
      <c r="J58" s="3">
        <f t="shared" si="2"/>
        <v>0</v>
      </c>
      <c r="L58" s="3">
        <f t="shared" si="7"/>
        <v>0</v>
      </c>
    </row>
    <row r="59" spans="2:12" x14ac:dyDescent="0.35">
      <c r="B59" s="9">
        <f t="shared" si="4"/>
        <v>52</v>
      </c>
      <c r="C59" s="1"/>
      <c r="D59" s="42">
        <f>IF($F$5=Curves!$B$5,Curves!$B57,IF($F$5=Curves!$I$5,Curves!$I57,'Eigen curve'!$B57))</f>
        <v>2.836E-2</v>
      </c>
      <c r="E59" s="42">
        <f>IF($F$5=Curves!$B$5,Curves!$F57,IF($F$5=Curves!$I$5,Curves!$M57,'Eigen curve'!$F57))</f>
        <v>2.1590000000000002E-2</v>
      </c>
      <c r="F59" s="42">
        <f>IF($F$5=Curves!$B$5,Curves!$D57,IF($F$5=Curves!$I$5,Curves!$K57,'Eigen curve'!$D57))</f>
        <v>3.8359999999999998E-2</v>
      </c>
      <c r="H59" s="3">
        <f t="shared" si="0"/>
        <v>0</v>
      </c>
      <c r="I59" s="3">
        <f t="shared" si="1"/>
        <v>0</v>
      </c>
      <c r="J59" s="3">
        <f t="shared" si="2"/>
        <v>0</v>
      </c>
      <c r="L59" s="3">
        <f t="shared" si="7"/>
        <v>0</v>
      </c>
    </row>
    <row r="60" spans="2:12" x14ac:dyDescent="0.35">
      <c r="B60" s="9">
        <f t="shared" si="4"/>
        <v>53</v>
      </c>
      <c r="C60" s="1"/>
      <c r="D60" s="42">
        <f>IF($F$5=Curves!$B$5,Curves!$B58,IF($F$5=Curves!$I$5,Curves!$I58,'Eigen curve'!$B58))</f>
        <v>2.844E-2</v>
      </c>
      <c r="E60" s="42">
        <f>IF($F$5=Curves!$B$5,Curves!$F58,IF($F$5=Curves!$I$5,Curves!$M58,'Eigen curve'!$F58))</f>
        <v>2.1680000000000001E-2</v>
      </c>
      <c r="F60" s="42">
        <f>IF($F$5=Curves!$B$5,Curves!$D58,IF($F$5=Curves!$I$5,Curves!$K58,'Eigen curve'!$D58))</f>
        <v>3.8440000000000002E-2</v>
      </c>
      <c r="H60" s="3">
        <f t="shared" si="0"/>
        <v>0</v>
      </c>
      <c r="I60" s="3">
        <f t="shared" si="1"/>
        <v>0</v>
      </c>
      <c r="J60" s="3">
        <f t="shared" si="2"/>
        <v>0</v>
      </c>
      <c r="L60" s="3">
        <f t="shared" si="7"/>
        <v>0</v>
      </c>
    </row>
    <row r="61" spans="2:12" x14ac:dyDescent="0.35">
      <c r="B61" s="9">
        <f t="shared" si="4"/>
        <v>54</v>
      </c>
      <c r="C61" s="1"/>
      <c r="D61" s="42">
        <f>IF($F$5=Curves!$B$5,Curves!$B59,IF($F$5=Curves!$I$5,Curves!$I59,'Eigen curve'!$B59))</f>
        <v>2.852E-2</v>
      </c>
      <c r="E61" s="42">
        <f>IF($F$5=Curves!$B$5,Curves!$F59,IF($F$5=Curves!$I$5,Curves!$M59,'Eigen curve'!$F59))</f>
        <v>2.1770000000000001E-2</v>
      </c>
      <c r="F61" s="42">
        <f>IF($F$5=Curves!$B$5,Curves!$D59,IF($F$5=Curves!$I$5,Curves!$K59,'Eigen curve'!$D59))</f>
        <v>3.8519999999999999E-2</v>
      </c>
      <c r="H61" s="3">
        <f t="shared" si="0"/>
        <v>0</v>
      </c>
      <c r="I61" s="3">
        <f t="shared" si="1"/>
        <v>0</v>
      </c>
      <c r="J61" s="3">
        <f t="shared" si="2"/>
        <v>0</v>
      </c>
      <c r="L61" s="3">
        <f t="shared" si="7"/>
        <v>0</v>
      </c>
    </row>
    <row r="62" spans="2:12" x14ac:dyDescent="0.35">
      <c r="B62" s="9">
        <f t="shared" si="4"/>
        <v>55</v>
      </c>
      <c r="C62" s="1"/>
      <c r="D62" s="42">
        <f>IF($F$5=Curves!$B$5,Curves!$B60,IF($F$5=Curves!$I$5,Curves!$I60,'Eigen curve'!$B60))</f>
        <v>2.86E-2</v>
      </c>
      <c r="E62" s="42">
        <f>IF($F$5=Curves!$B$5,Curves!$F60,IF($F$5=Curves!$I$5,Curves!$M60,'Eigen curve'!$F60))</f>
        <v>2.1860000000000001E-2</v>
      </c>
      <c r="F62" s="42">
        <f>IF($F$5=Curves!$B$5,Curves!$D60,IF($F$5=Curves!$I$5,Curves!$K60,'Eigen curve'!$D60))</f>
        <v>3.8600000000000002E-2</v>
      </c>
      <c r="H62" s="3">
        <f t="shared" si="0"/>
        <v>0</v>
      </c>
      <c r="I62" s="3">
        <f t="shared" si="1"/>
        <v>0</v>
      </c>
      <c r="J62" s="3">
        <f t="shared" si="2"/>
        <v>0</v>
      </c>
      <c r="L62" s="3">
        <f t="shared" si="7"/>
        <v>0</v>
      </c>
    </row>
    <row r="63" spans="2:12" x14ac:dyDescent="0.35">
      <c r="B63" s="9">
        <f t="shared" si="4"/>
        <v>56</v>
      </c>
      <c r="C63" s="1"/>
      <c r="D63" s="42">
        <f>IF($F$5=Curves!$B$5,Curves!$B61,IF($F$5=Curves!$I$5,Curves!$I61,'Eigen curve'!$B61))</f>
        <v>2.8680000000000001E-2</v>
      </c>
      <c r="E63" s="42">
        <f>IF($F$5=Curves!$B$5,Curves!$F61,IF($F$5=Curves!$I$5,Curves!$M61,'Eigen curve'!$F61))</f>
        <v>2.1950000000000001E-2</v>
      </c>
      <c r="F63" s="42">
        <f>IF($F$5=Curves!$B$5,Curves!$D61,IF($F$5=Curves!$I$5,Curves!$K61,'Eigen curve'!$D61))</f>
        <v>3.8679999999999999E-2</v>
      </c>
      <c r="H63" s="3">
        <f t="shared" si="0"/>
        <v>0</v>
      </c>
      <c r="I63" s="3">
        <f t="shared" si="1"/>
        <v>0</v>
      </c>
      <c r="J63" s="3">
        <f t="shared" si="2"/>
        <v>0</v>
      </c>
      <c r="L63" s="3">
        <f t="shared" si="7"/>
        <v>0</v>
      </c>
    </row>
    <row r="64" spans="2:12" x14ac:dyDescent="0.35">
      <c r="B64" s="9">
        <f t="shared" si="4"/>
        <v>57</v>
      </c>
      <c r="C64" s="1"/>
      <c r="D64" s="42">
        <f>IF($F$5=Curves!$B$5,Curves!$B62,IF($F$5=Curves!$I$5,Curves!$I62,'Eigen curve'!$B62))</f>
        <v>2.8750000000000001E-2</v>
      </c>
      <c r="E64" s="42">
        <f>IF($F$5=Curves!$B$5,Curves!$F62,IF($F$5=Curves!$I$5,Curves!$M62,'Eigen curve'!$F62))</f>
        <v>2.2040000000000001E-2</v>
      </c>
      <c r="F64" s="42">
        <f>IF($F$5=Curves!$B$5,Curves!$D62,IF($F$5=Curves!$I$5,Curves!$K62,'Eigen curve'!$D62))</f>
        <v>3.875E-2</v>
      </c>
      <c r="H64" s="3">
        <f t="shared" si="0"/>
        <v>0</v>
      </c>
      <c r="I64" s="3">
        <f t="shared" si="1"/>
        <v>0</v>
      </c>
      <c r="J64" s="3">
        <f t="shared" si="2"/>
        <v>0</v>
      </c>
      <c r="L64" s="3">
        <f t="shared" si="7"/>
        <v>0</v>
      </c>
    </row>
    <row r="65" spans="2:12" x14ac:dyDescent="0.35">
      <c r="B65" s="9">
        <f t="shared" si="4"/>
        <v>58</v>
      </c>
      <c r="C65" s="1"/>
      <c r="D65" s="42">
        <f>IF($F$5=Curves!$B$5,Curves!$B63,IF($F$5=Curves!$I$5,Curves!$I63,'Eigen curve'!$B63))</f>
        <v>2.8819999999999998E-2</v>
      </c>
      <c r="E65" s="42">
        <f>IF($F$5=Curves!$B$5,Curves!$F63,IF($F$5=Curves!$I$5,Curves!$M63,'Eigen curve'!$F63))</f>
        <v>2.2120000000000001E-2</v>
      </c>
      <c r="F65" s="42">
        <f>IF($F$5=Curves!$B$5,Curves!$D63,IF($F$5=Curves!$I$5,Curves!$K63,'Eigen curve'!$D63))</f>
        <v>3.882E-2</v>
      </c>
      <c r="H65" s="3">
        <f t="shared" si="0"/>
        <v>0</v>
      </c>
      <c r="I65" s="3">
        <f t="shared" si="1"/>
        <v>0</v>
      </c>
      <c r="J65" s="3">
        <f t="shared" si="2"/>
        <v>0</v>
      </c>
      <c r="L65" s="3">
        <f t="shared" si="7"/>
        <v>0</v>
      </c>
    </row>
    <row r="66" spans="2:12" x14ac:dyDescent="0.35">
      <c r="B66" s="9">
        <f t="shared" si="4"/>
        <v>59</v>
      </c>
      <c r="C66" s="1"/>
      <c r="D66" s="42">
        <f>IF($F$5=Curves!$B$5,Curves!$B64,IF($F$5=Curves!$I$5,Curves!$I64,'Eigen curve'!$B64))</f>
        <v>2.8889999999999999E-2</v>
      </c>
      <c r="E66" s="42">
        <f>IF($F$5=Curves!$B$5,Curves!$F64,IF($F$5=Curves!$I$5,Curves!$M64,'Eigen curve'!$F64))</f>
        <v>2.2210000000000001E-2</v>
      </c>
      <c r="F66" s="42">
        <f>IF($F$5=Curves!$B$5,Curves!$D64,IF($F$5=Curves!$I$5,Curves!$K64,'Eigen curve'!$D64))</f>
        <v>3.8890000000000001E-2</v>
      </c>
      <c r="H66" s="3">
        <f t="shared" si="0"/>
        <v>0</v>
      </c>
      <c r="I66" s="3">
        <f t="shared" si="1"/>
        <v>0</v>
      </c>
      <c r="J66" s="3">
        <f t="shared" si="2"/>
        <v>0</v>
      </c>
      <c r="L66" s="3">
        <f t="shared" si="7"/>
        <v>0</v>
      </c>
    </row>
    <row r="67" spans="2:12" x14ac:dyDescent="0.35">
      <c r="B67" s="9">
        <f t="shared" si="4"/>
        <v>60</v>
      </c>
      <c r="C67" s="1"/>
      <c r="D67" s="42">
        <f>IF($F$5=Curves!$B$5,Curves!$B65,IF($F$5=Curves!$I$5,Curves!$I65,'Eigen curve'!$B65))</f>
        <v>2.896E-2</v>
      </c>
      <c r="E67" s="42">
        <f>IF($F$5=Curves!$B$5,Curves!$F65,IF($F$5=Curves!$I$5,Curves!$M65,'Eigen curve'!$F65))</f>
        <v>2.2290000000000001E-2</v>
      </c>
      <c r="F67" s="42">
        <f>IF($F$5=Curves!$B$5,Curves!$D65,IF($F$5=Curves!$I$5,Curves!$K65,'Eigen curve'!$D65))</f>
        <v>3.8960000000000002E-2</v>
      </c>
      <c r="H67" s="3">
        <f t="shared" si="0"/>
        <v>0</v>
      </c>
      <c r="I67" s="3">
        <f t="shared" si="1"/>
        <v>0</v>
      </c>
      <c r="J67" s="3">
        <f t="shared" si="2"/>
        <v>0</v>
      </c>
      <c r="L67" s="3">
        <f t="shared" si="7"/>
        <v>0</v>
      </c>
    </row>
    <row r="68" spans="2:12" x14ac:dyDescent="0.35">
      <c r="B68" s="9">
        <f t="shared" si="4"/>
        <v>61</v>
      </c>
      <c r="C68" s="1"/>
      <c r="D68" s="42">
        <f>IF($F$5=Curves!$B$5,Curves!$B66,IF($F$5=Curves!$I$5,Curves!$I66,'Eigen curve'!$B66))</f>
        <v>2.9020000000000001E-2</v>
      </c>
      <c r="E68" s="42">
        <f>IF($F$5=Curves!$B$5,Curves!$F66,IF($F$5=Curves!$I$5,Curves!$M66,'Eigen curve'!$F66))</f>
        <v>2.2370000000000001E-2</v>
      </c>
      <c r="F68" s="42">
        <f>IF($F$5=Curves!$B$5,Curves!$D66,IF($F$5=Curves!$I$5,Curves!$K66,'Eigen curve'!$D66))</f>
        <v>3.9019999999999999E-2</v>
      </c>
      <c r="H68" s="3">
        <f t="shared" si="0"/>
        <v>0</v>
      </c>
      <c r="I68" s="3">
        <f t="shared" si="1"/>
        <v>0</v>
      </c>
      <c r="J68" s="3">
        <f t="shared" si="2"/>
        <v>0</v>
      </c>
      <c r="L68" s="3">
        <f t="shared" si="7"/>
        <v>0</v>
      </c>
    </row>
    <row r="69" spans="2:12" x14ac:dyDescent="0.35">
      <c r="B69" s="9">
        <f t="shared" si="4"/>
        <v>62</v>
      </c>
      <c r="C69" s="1"/>
      <c r="D69" s="42">
        <f>IF($F$5=Curves!$B$5,Curves!$B67,IF($F$5=Curves!$I$5,Curves!$I67,'Eigen curve'!$B67))</f>
        <v>2.9080000000000002E-2</v>
      </c>
      <c r="E69" s="42">
        <f>IF($F$5=Curves!$B$5,Curves!$F67,IF($F$5=Curves!$I$5,Curves!$M67,'Eigen curve'!$F67))</f>
        <v>2.2450000000000001E-2</v>
      </c>
      <c r="F69" s="42">
        <f>IF($F$5=Curves!$B$5,Curves!$D67,IF($F$5=Curves!$I$5,Curves!$K67,'Eigen curve'!$D67))</f>
        <v>3.9079999999999997E-2</v>
      </c>
      <c r="H69" s="3">
        <f t="shared" si="0"/>
        <v>0</v>
      </c>
      <c r="I69" s="3">
        <f t="shared" si="1"/>
        <v>0</v>
      </c>
      <c r="J69" s="3">
        <f t="shared" si="2"/>
        <v>0</v>
      </c>
      <c r="L69" s="3">
        <f t="shared" si="7"/>
        <v>0</v>
      </c>
    </row>
    <row r="70" spans="2:12" x14ac:dyDescent="0.35">
      <c r="B70" s="9">
        <f t="shared" si="4"/>
        <v>63</v>
      </c>
      <c r="C70" s="1"/>
      <c r="D70" s="42">
        <f>IF($F$5=Curves!$B$5,Curves!$B68,IF($F$5=Curves!$I$5,Curves!$I68,'Eigen curve'!$B68))</f>
        <v>2.9139999999999999E-2</v>
      </c>
      <c r="E70" s="42">
        <f>IF($F$5=Curves!$B$5,Curves!$F68,IF($F$5=Curves!$I$5,Curves!$M68,'Eigen curve'!$F68))</f>
        <v>2.2530000000000001E-2</v>
      </c>
      <c r="F70" s="42">
        <f>IF($F$5=Curves!$B$5,Curves!$D68,IF($F$5=Curves!$I$5,Curves!$K68,'Eigen curve'!$D68))</f>
        <v>3.9140000000000001E-2</v>
      </c>
      <c r="H70" s="3">
        <f t="shared" si="0"/>
        <v>0</v>
      </c>
      <c r="I70" s="3">
        <f t="shared" si="1"/>
        <v>0</v>
      </c>
      <c r="J70" s="3">
        <f t="shared" si="2"/>
        <v>0</v>
      </c>
      <c r="L70" s="3">
        <f t="shared" si="7"/>
        <v>0</v>
      </c>
    </row>
    <row r="71" spans="2:12" x14ac:dyDescent="0.35">
      <c r="B71" s="9">
        <f t="shared" si="4"/>
        <v>64</v>
      </c>
      <c r="C71" s="1"/>
      <c r="D71" s="42">
        <f>IF($F$5=Curves!$B$5,Curves!$B69,IF($F$5=Curves!$I$5,Curves!$I69,'Eigen curve'!$B69))</f>
        <v>2.92E-2</v>
      </c>
      <c r="E71" s="42">
        <f>IF($F$5=Curves!$B$5,Curves!$F69,IF($F$5=Curves!$I$5,Curves!$M69,'Eigen curve'!$F69))</f>
        <v>2.2599999999999999E-2</v>
      </c>
      <c r="F71" s="42">
        <f>IF($F$5=Curves!$B$5,Curves!$D69,IF($F$5=Curves!$I$5,Curves!$K69,'Eigen curve'!$D69))</f>
        <v>3.9199999999999999E-2</v>
      </c>
      <c r="H71" s="3">
        <f t="shared" si="0"/>
        <v>0</v>
      </c>
      <c r="I71" s="3">
        <f t="shared" si="1"/>
        <v>0</v>
      </c>
      <c r="J71" s="3">
        <f t="shared" si="2"/>
        <v>0</v>
      </c>
      <c r="L71" s="3">
        <f t="shared" si="7"/>
        <v>0</v>
      </c>
    </row>
    <row r="72" spans="2:12" x14ac:dyDescent="0.35">
      <c r="B72" s="9">
        <f t="shared" si="4"/>
        <v>65</v>
      </c>
      <c r="C72" s="1"/>
      <c r="D72" s="42">
        <f>IF($F$5=Curves!$B$5,Curves!$B70,IF($F$5=Curves!$I$5,Curves!$I70,'Eigen curve'!$B70))</f>
        <v>2.9260000000000001E-2</v>
      </c>
      <c r="E72" s="42">
        <f>IF($F$5=Curves!$B$5,Curves!$F70,IF($F$5=Curves!$I$5,Curves!$M70,'Eigen curve'!$F70))</f>
        <v>2.2679999999999999E-2</v>
      </c>
      <c r="F72" s="42">
        <f>IF($F$5=Curves!$B$5,Curves!$D70,IF($F$5=Curves!$I$5,Curves!$K70,'Eigen curve'!$D70))</f>
        <v>3.9260000000000003E-2</v>
      </c>
      <c r="H72" s="3">
        <f t="shared" si="0"/>
        <v>0</v>
      </c>
      <c r="I72" s="3">
        <f t="shared" si="1"/>
        <v>0</v>
      </c>
      <c r="J72" s="3">
        <f t="shared" si="2"/>
        <v>0</v>
      </c>
      <c r="L72" s="3">
        <f t="shared" si="7"/>
        <v>0</v>
      </c>
    </row>
    <row r="73" spans="2:12" x14ac:dyDescent="0.35">
      <c r="B73" s="9">
        <f t="shared" si="4"/>
        <v>66</v>
      </c>
      <c r="C73" s="1"/>
      <c r="D73" s="42">
        <f>IF($F$5=Curves!$B$5,Curves!$B71,IF($F$5=Curves!$I$5,Curves!$I71,'Eigen curve'!$B71))</f>
        <v>2.9319999999999999E-2</v>
      </c>
      <c r="E73" s="42">
        <f>IF($F$5=Curves!$B$5,Curves!$F71,IF($F$5=Curves!$I$5,Curves!$M71,'Eigen curve'!$F71))</f>
        <v>2.2759999999999999E-2</v>
      </c>
      <c r="F73" s="42">
        <f>IF($F$5=Curves!$B$5,Curves!$D71,IF($F$5=Curves!$I$5,Curves!$K71,'Eigen curve'!$D71))</f>
        <v>3.9320000000000001E-2</v>
      </c>
      <c r="H73" s="3">
        <f t="shared" ref="H73:H122" si="8">$C73/(1+F73)^($B73-0.5)</f>
        <v>0</v>
      </c>
      <c r="I73" s="3">
        <f t="shared" ref="I73:I122" si="9">$C73/(1+D73)^($B73-0.5)</f>
        <v>0</v>
      </c>
      <c r="J73" s="3">
        <f t="shared" ref="J73:J122" si="10">$C73/(1+E73)^($B73-0.5)</f>
        <v>0</v>
      </c>
      <c r="L73" s="3">
        <f t="shared" ref="L73:L107" si="11">L72-I72</f>
        <v>0</v>
      </c>
    </row>
    <row r="74" spans="2:12" x14ac:dyDescent="0.35">
      <c r="B74" s="9">
        <f t="shared" ref="B74:B122" si="12">B73+1</f>
        <v>67</v>
      </c>
      <c r="C74" s="1"/>
      <c r="D74" s="42">
        <f>IF($F$5=Curves!$B$5,Curves!$B72,IF($F$5=Curves!$I$5,Curves!$I72,'Eigen curve'!$B72))</f>
        <v>2.937E-2</v>
      </c>
      <c r="E74" s="42">
        <f>IF($F$5=Curves!$B$5,Curves!$F72,IF($F$5=Curves!$I$5,Curves!$M72,'Eigen curve'!$F72))</f>
        <v>2.283E-2</v>
      </c>
      <c r="F74" s="42">
        <f>IF($F$5=Curves!$B$5,Curves!$D72,IF($F$5=Curves!$I$5,Curves!$K72,'Eigen curve'!$D72))</f>
        <v>3.9370000000000002E-2</v>
      </c>
      <c r="H74" s="3">
        <f t="shared" si="8"/>
        <v>0</v>
      </c>
      <c r="I74" s="3">
        <f t="shared" si="9"/>
        <v>0</v>
      </c>
      <c r="J74" s="3">
        <f t="shared" si="10"/>
        <v>0</v>
      </c>
      <c r="L74" s="3">
        <f t="shared" si="11"/>
        <v>0</v>
      </c>
    </row>
    <row r="75" spans="2:12" x14ac:dyDescent="0.35">
      <c r="B75" s="9">
        <f t="shared" si="12"/>
        <v>68</v>
      </c>
      <c r="C75" s="1"/>
      <c r="D75" s="42">
        <f>IF($F$5=Curves!$B$5,Curves!$B73,IF($F$5=Curves!$I$5,Curves!$I73,'Eigen curve'!$B73))</f>
        <v>2.9420000000000002E-2</v>
      </c>
      <c r="E75" s="42">
        <f>IF($F$5=Curves!$B$5,Curves!$F73,IF($F$5=Curves!$I$5,Curves!$M73,'Eigen curve'!$F73))</f>
        <v>2.291E-2</v>
      </c>
      <c r="F75" s="42">
        <f>IF($F$5=Curves!$B$5,Curves!$D73,IF($F$5=Curves!$I$5,Curves!$K73,'Eigen curve'!$D73))</f>
        <v>3.9419999999999997E-2</v>
      </c>
      <c r="H75" s="3">
        <f t="shared" si="8"/>
        <v>0</v>
      </c>
      <c r="I75" s="3">
        <f t="shared" si="9"/>
        <v>0</v>
      </c>
      <c r="J75" s="3">
        <f t="shared" si="10"/>
        <v>0</v>
      </c>
      <c r="L75" s="3">
        <f t="shared" si="11"/>
        <v>0</v>
      </c>
    </row>
    <row r="76" spans="2:12" x14ac:dyDescent="0.35">
      <c r="B76" s="9">
        <f t="shared" si="12"/>
        <v>69</v>
      </c>
      <c r="C76" s="1"/>
      <c r="D76" s="42">
        <f>IF($F$5=Curves!$B$5,Curves!$B74,IF($F$5=Curves!$I$5,Curves!$I74,'Eigen curve'!$B74))</f>
        <v>2.947E-2</v>
      </c>
      <c r="E76" s="42">
        <f>IF($F$5=Curves!$B$5,Curves!$F74,IF($F$5=Curves!$I$5,Curves!$M74,'Eigen curve'!$F74))</f>
        <v>2.298E-2</v>
      </c>
      <c r="F76" s="42">
        <f>IF($F$5=Curves!$B$5,Curves!$D74,IF($F$5=Curves!$I$5,Curves!$K74,'Eigen curve'!$D74))</f>
        <v>3.9469999999999998E-2</v>
      </c>
      <c r="H76" s="3">
        <f t="shared" si="8"/>
        <v>0</v>
      </c>
      <c r="I76" s="3">
        <f t="shared" si="9"/>
        <v>0</v>
      </c>
      <c r="J76" s="3">
        <f t="shared" si="10"/>
        <v>0</v>
      </c>
      <c r="L76" s="3">
        <f t="shared" si="11"/>
        <v>0</v>
      </c>
    </row>
    <row r="77" spans="2:12" x14ac:dyDescent="0.35">
      <c r="B77" s="9">
        <f t="shared" si="12"/>
        <v>70</v>
      </c>
      <c r="C77" s="1"/>
      <c r="D77" s="42">
        <f>IF($F$5=Curves!$B$5,Curves!$B75,IF($F$5=Curves!$I$5,Curves!$I75,'Eigen curve'!$B75))</f>
        <v>2.9520000000000001E-2</v>
      </c>
      <c r="E77" s="42">
        <f>IF($F$5=Curves!$B$5,Curves!$F75,IF($F$5=Curves!$I$5,Curves!$M75,'Eigen curve'!$F75))</f>
        <v>2.3050000000000001E-2</v>
      </c>
      <c r="F77" s="42">
        <f>IF($F$5=Curves!$B$5,Curves!$D75,IF($F$5=Curves!$I$5,Curves!$K75,'Eigen curve'!$D75))</f>
        <v>3.952E-2</v>
      </c>
      <c r="H77" s="3">
        <f t="shared" si="8"/>
        <v>0</v>
      </c>
      <c r="I77" s="3">
        <f t="shared" si="9"/>
        <v>0</v>
      </c>
      <c r="J77" s="3">
        <f t="shared" si="10"/>
        <v>0</v>
      </c>
      <c r="L77" s="3">
        <f t="shared" si="11"/>
        <v>0</v>
      </c>
    </row>
    <row r="78" spans="2:12" x14ac:dyDescent="0.35">
      <c r="B78" s="9">
        <f t="shared" si="12"/>
        <v>71</v>
      </c>
      <c r="C78" s="1"/>
      <c r="D78" s="42">
        <f>IF($F$5=Curves!$B$5,Curves!$B76,IF($F$5=Curves!$I$5,Curves!$I76,'Eigen curve'!$B76))</f>
        <v>2.9569999999999999E-2</v>
      </c>
      <c r="E78" s="42">
        <f>IF($F$5=Curves!$B$5,Curves!$F76,IF($F$5=Curves!$I$5,Curves!$M76,'Eigen curve'!$F76))</f>
        <v>2.3120000000000002E-2</v>
      </c>
      <c r="F78" s="42">
        <f>IF($F$5=Curves!$B$5,Curves!$D76,IF($F$5=Curves!$I$5,Curves!$K76,'Eigen curve'!$D76))</f>
        <v>3.9570000000000001E-2</v>
      </c>
      <c r="H78" s="3">
        <f t="shared" si="8"/>
        <v>0</v>
      </c>
      <c r="I78" s="3">
        <f t="shared" si="9"/>
        <v>0</v>
      </c>
      <c r="J78" s="3">
        <f t="shared" si="10"/>
        <v>0</v>
      </c>
      <c r="L78" s="3">
        <f t="shared" si="11"/>
        <v>0</v>
      </c>
    </row>
    <row r="79" spans="2:12" x14ac:dyDescent="0.35">
      <c r="B79" s="9">
        <f t="shared" si="12"/>
        <v>72</v>
      </c>
      <c r="C79" s="1"/>
      <c r="D79" s="42">
        <f>IF($F$5=Curves!$B$5,Curves!$B77,IF($F$5=Curves!$I$5,Curves!$I77,'Eigen curve'!$B77))</f>
        <v>2.962E-2</v>
      </c>
      <c r="E79" s="42">
        <f>IF($F$5=Curves!$B$5,Curves!$F77,IF($F$5=Curves!$I$5,Curves!$M77,'Eigen curve'!$F77))</f>
        <v>2.3199999999999998E-2</v>
      </c>
      <c r="F79" s="42">
        <f>IF($F$5=Curves!$B$5,Curves!$D77,IF($F$5=Curves!$I$5,Curves!$K77,'Eigen curve'!$D77))</f>
        <v>3.9620000000000002E-2</v>
      </c>
      <c r="H79" s="3">
        <f t="shared" si="8"/>
        <v>0</v>
      </c>
      <c r="I79" s="3">
        <f t="shared" si="9"/>
        <v>0</v>
      </c>
      <c r="J79" s="3">
        <f t="shared" si="10"/>
        <v>0</v>
      </c>
      <c r="L79" s="3">
        <f t="shared" si="11"/>
        <v>0</v>
      </c>
    </row>
    <row r="80" spans="2:12" x14ac:dyDescent="0.35">
      <c r="B80" s="9">
        <f t="shared" si="12"/>
        <v>73</v>
      </c>
      <c r="C80" s="1"/>
      <c r="D80" s="42">
        <f>IF($F$5=Curves!$B$5,Curves!$B78,IF($F$5=Curves!$I$5,Curves!$I78,'Eigen curve'!$B78))</f>
        <v>2.9669999999999998E-2</v>
      </c>
      <c r="E80" s="42">
        <f>IF($F$5=Curves!$B$5,Curves!$F78,IF($F$5=Curves!$I$5,Curves!$M78,'Eigen curve'!$F78))</f>
        <v>2.3269999999999999E-2</v>
      </c>
      <c r="F80" s="42">
        <f>IF($F$5=Curves!$B$5,Curves!$D78,IF($F$5=Curves!$I$5,Curves!$K78,'Eigen curve'!$D78))</f>
        <v>3.9669999999999997E-2</v>
      </c>
      <c r="H80" s="3">
        <f t="shared" si="8"/>
        <v>0</v>
      </c>
      <c r="I80" s="3">
        <f t="shared" si="9"/>
        <v>0</v>
      </c>
      <c r="J80" s="3">
        <f t="shared" si="10"/>
        <v>0</v>
      </c>
      <c r="L80" s="3">
        <f t="shared" si="11"/>
        <v>0</v>
      </c>
    </row>
    <row r="81" spans="2:12" x14ac:dyDescent="0.35">
      <c r="B81" s="9">
        <f t="shared" si="12"/>
        <v>74</v>
      </c>
      <c r="C81" s="1"/>
      <c r="D81" s="42">
        <f>IF($F$5=Curves!$B$5,Curves!$B79,IF($F$5=Curves!$I$5,Curves!$I79,'Eigen curve'!$B79))</f>
        <v>2.971E-2</v>
      </c>
      <c r="E81" s="42">
        <f>IF($F$5=Curves!$B$5,Curves!$F79,IF($F$5=Curves!$I$5,Curves!$M79,'Eigen curve'!$F79))</f>
        <v>2.334E-2</v>
      </c>
      <c r="F81" s="42">
        <f>IF($F$5=Curves!$B$5,Curves!$D79,IF($F$5=Curves!$I$5,Curves!$K79,'Eigen curve'!$D79))</f>
        <v>3.9710000000000002E-2</v>
      </c>
      <c r="H81" s="3">
        <f t="shared" si="8"/>
        <v>0</v>
      </c>
      <c r="I81" s="3">
        <f t="shared" si="9"/>
        <v>0</v>
      </c>
      <c r="J81" s="3">
        <f t="shared" si="10"/>
        <v>0</v>
      </c>
      <c r="L81" s="3">
        <f t="shared" si="11"/>
        <v>0</v>
      </c>
    </row>
    <row r="82" spans="2:12" x14ac:dyDescent="0.35">
      <c r="B82" s="9">
        <f t="shared" si="12"/>
        <v>75</v>
      </c>
      <c r="C82" s="1"/>
      <c r="D82" s="42">
        <f>IF($F$5=Curves!$B$5,Curves!$B80,IF($F$5=Curves!$I$5,Curves!$I80,'Eigen curve'!$B80))</f>
        <v>2.9749999999999999E-2</v>
      </c>
      <c r="E82" s="42">
        <f>IF($F$5=Curves!$B$5,Curves!$F80,IF($F$5=Curves!$I$5,Curves!$M80,'Eigen curve'!$F80))</f>
        <v>2.3400000000000001E-2</v>
      </c>
      <c r="F82" s="42">
        <f>IF($F$5=Curves!$B$5,Curves!$D80,IF($F$5=Curves!$I$5,Curves!$K80,'Eigen curve'!$D80))</f>
        <v>3.9750000000000001E-2</v>
      </c>
      <c r="H82" s="3">
        <f t="shared" si="8"/>
        <v>0</v>
      </c>
      <c r="I82" s="3">
        <f t="shared" si="9"/>
        <v>0</v>
      </c>
      <c r="J82" s="3">
        <f t="shared" si="10"/>
        <v>0</v>
      </c>
      <c r="L82" s="3">
        <f t="shared" si="11"/>
        <v>0</v>
      </c>
    </row>
    <row r="83" spans="2:12" x14ac:dyDescent="0.35">
      <c r="B83" s="9">
        <f t="shared" si="12"/>
        <v>76</v>
      </c>
      <c r="C83" s="1"/>
      <c r="D83" s="42">
        <f>IF($F$5=Curves!$B$5,Curves!$B81,IF($F$5=Curves!$I$5,Curves!$I81,'Eigen curve'!$B81))</f>
        <v>2.98E-2</v>
      </c>
      <c r="E83" s="42">
        <f>IF($F$5=Curves!$B$5,Curves!$F81,IF($F$5=Curves!$I$5,Curves!$M81,'Eigen curve'!$F81))</f>
        <v>2.3480000000000001E-2</v>
      </c>
      <c r="F83" s="42">
        <f>IF($F$5=Curves!$B$5,Curves!$D81,IF($F$5=Curves!$I$5,Curves!$K81,'Eigen curve'!$D81))</f>
        <v>3.9800000000000002E-2</v>
      </c>
      <c r="H83" s="3">
        <f t="shared" si="8"/>
        <v>0</v>
      </c>
      <c r="I83" s="3">
        <f t="shared" si="9"/>
        <v>0</v>
      </c>
      <c r="J83" s="3">
        <f t="shared" si="10"/>
        <v>0</v>
      </c>
      <c r="L83" s="3">
        <f t="shared" si="11"/>
        <v>0</v>
      </c>
    </row>
    <row r="84" spans="2:12" x14ac:dyDescent="0.35">
      <c r="B84" s="9">
        <f t="shared" si="12"/>
        <v>77</v>
      </c>
      <c r="C84" s="1"/>
      <c r="D84" s="42">
        <f>IF($F$5=Curves!$B$5,Curves!$B82,IF($F$5=Curves!$I$5,Curves!$I82,'Eigen curve'!$B82))</f>
        <v>2.9839999999999998E-2</v>
      </c>
      <c r="E84" s="42">
        <f>IF($F$5=Curves!$B$5,Curves!$F82,IF($F$5=Curves!$I$5,Curves!$M82,'Eigen curve'!$F82))</f>
        <v>2.3539999999999998E-2</v>
      </c>
      <c r="F84" s="42">
        <f>IF($F$5=Curves!$B$5,Curves!$D82,IF($F$5=Curves!$I$5,Curves!$K82,'Eigen curve'!$D82))</f>
        <v>3.984E-2</v>
      </c>
      <c r="H84" s="3">
        <f t="shared" si="8"/>
        <v>0</v>
      </c>
      <c r="I84" s="3">
        <f t="shared" si="9"/>
        <v>0</v>
      </c>
      <c r="J84" s="3">
        <f t="shared" si="10"/>
        <v>0</v>
      </c>
      <c r="L84" s="3">
        <f t="shared" si="11"/>
        <v>0</v>
      </c>
    </row>
    <row r="85" spans="2:12" x14ac:dyDescent="0.35">
      <c r="B85" s="9">
        <f t="shared" si="12"/>
        <v>78</v>
      </c>
      <c r="C85" s="1"/>
      <c r="D85" s="42">
        <f>IF($F$5=Curves!$B$5,Curves!$B83,IF($F$5=Curves!$I$5,Curves!$I83,'Eigen curve'!$B83))</f>
        <v>2.988E-2</v>
      </c>
      <c r="E85" s="42">
        <f>IF($F$5=Curves!$B$5,Curves!$F83,IF($F$5=Curves!$I$5,Curves!$M83,'Eigen curve'!$F83))</f>
        <v>2.3609999999999999E-2</v>
      </c>
      <c r="F85" s="42">
        <f>IF($F$5=Curves!$B$5,Curves!$D83,IF($F$5=Curves!$I$5,Curves!$K83,'Eigen curve'!$D83))</f>
        <v>3.9879999999999999E-2</v>
      </c>
      <c r="H85" s="3">
        <f t="shared" si="8"/>
        <v>0</v>
      </c>
      <c r="I85" s="3">
        <f t="shared" si="9"/>
        <v>0</v>
      </c>
      <c r="J85" s="3">
        <f t="shared" si="10"/>
        <v>0</v>
      </c>
      <c r="L85" s="3">
        <f t="shared" si="11"/>
        <v>0</v>
      </c>
    </row>
    <row r="86" spans="2:12" x14ac:dyDescent="0.35">
      <c r="B86" s="9">
        <f t="shared" si="12"/>
        <v>79</v>
      </c>
      <c r="C86" s="1"/>
      <c r="D86" s="42">
        <f>IF($F$5=Curves!$B$5,Curves!$B84,IF($F$5=Curves!$I$5,Curves!$I84,'Eigen curve'!$B84))</f>
        <v>2.9919999999999999E-2</v>
      </c>
      <c r="E86" s="42">
        <f>IF($F$5=Curves!$B$5,Curves!$F84,IF($F$5=Curves!$I$5,Curves!$M84,'Eigen curve'!$F84))</f>
        <v>2.368E-2</v>
      </c>
      <c r="F86" s="42">
        <f>IF($F$5=Curves!$B$5,Curves!$D84,IF($F$5=Curves!$I$5,Curves!$K84,'Eigen curve'!$D84))</f>
        <v>3.9919999999999997E-2</v>
      </c>
      <c r="H86" s="3">
        <f t="shared" si="8"/>
        <v>0</v>
      </c>
      <c r="I86" s="3">
        <f t="shared" si="9"/>
        <v>0</v>
      </c>
      <c r="J86" s="3">
        <f t="shared" si="10"/>
        <v>0</v>
      </c>
      <c r="L86" s="3">
        <f t="shared" si="11"/>
        <v>0</v>
      </c>
    </row>
    <row r="87" spans="2:12" x14ac:dyDescent="0.35">
      <c r="B87" s="9">
        <f t="shared" si="12"/>
        <v>80</v>
      </c>
      <c r="C87" s="1"/>
      <c r="D87" s="42">
        <f>IF($F$5=Curves!$B$5,Curves!$B85,IF($F$5=Curves!$I$5,Curves!$I85,'Eigen curve'!$B85))</f>
        <v>2.9960000000000001E-2</v>
      </c>
      <c r="E87" s="42">
        <f>IF($F$5=Curves!$B$5,Curves!$F85,IF($F$5=Curves!$I$5,Curves!$M85,'Eigen curve'!$F85))</f>
        <v>2.3740000000000001E-2</v>
      </c>
      <c r="F87" s="42">
        <f>IF($F$5=Curves!$B$5,Curves!$D85,IF($F$5=Curves!$I$5,Curves!$K85,'Eigen curve'!$D85))</f>
        <v>3.9960000000000002E-2</v>
      </c>
      <c r="H87" s="3">
        <f t="shared" si="8"/>
        <v>0</v>
      </c>
      <c r="I87" s="3">
        <f t="shared" si="9"/>
        <v>0</v>
      </c>
      <c r="J87" s="3">
        <f t="shared" si="10"/>
        <v>0</v>
      </c>
      <c r="L87" s="3">
        <f t="shared" si="11"/>
        <v>0</v>
      </c>
    </row>
    <row r="88" spans="2:12" x14ac:dyDescent="0.35">
      <c r="B88" s="9">
        <f t="shared" si="12"/>
        <v>81</v>
      </c>
      <c r="C88" s="1"/>
      <c r="D88" s="42">
        <f>IF($F$5=Curves!$B$5,Curves!$B86,IF($F$5=Curves!$I$5,Curves!$I86,'Eigen curve'!$B86))</f>
        <v>2.9989999999999999E-2</v>
      </c>
      <c r="E88" s="42">
        <f>IF($F$5=Curves!$B$5,Curves!$F86,IF($F$5=Curves!$I$5,Curves!$M86,'Eigen curve'!$F86))</f>
        <v>2.3800000000000002E-2</v>
      </c>
      <c r="F88" s="42">
        <f>IF($F$5=Curves!$B$5,Curves!$D86,IF($F$5=Curves!$I$5,Curves!$K86,'Eigen curve'!$D86))</f>
        <v>3.9989999999999998E-2</v>
      </c>
      <c r="H88" s="3">
        <f t="shared" si="8"/>
        <v>0</v>
      </c>
      <c r="I88" s="3">
        <f t="shared" si="9"/>
        <v>0</v>
      </c>
      <c r="J88" s="3">
        <f t="shared" si="10"/>
        <v>0</v>
      </c>
      <c r="L88" s="3">
        <f t="shared" si="11"/>
        <v>0</v>
      </c>
    </row>
    <row r="89" spans="2:12" x14ac:dyDescent="0.35">
      <c r="B89" s="9">
        <f t="shared" si="12"/>
        <v>82</v>
      </c>
      <c r="C89" s="1"/>
      <c r="D89" s="42">
        <f>IF($F$5=Curves!$B$5,Curves!$B87,IF($F$5=Curves!$I$5,Curves!$I87,'Eigen curve'!$B87))</f>
        <v>3.0030000000000001E-2</v>
      </c>
      <c r="E89" s="42">
        <f>IF($F$5=Curves!$B$5,Curves!$F87,IF($F$5=Curves!$I$5,Curves!$M87,'Eigen curve'!$F87))</f>
        <v>2.3869999999999999E-2</v>
      </c>
      <c r="F89" s="42">
        <f>IF($F$5=Curves!$B$5,Curves!$D87,IF($F$5=Curves!$I$5,Curves!$K87,'Eigen curve'!$D87))</f>
        <v>4.0030000000000003E-2</v>
      </c>
      <c r="H89" s="3">
        <f t="shared" si="8"/>
        <v>0</v>
      </c>
      <c r="I89" s="3">
        <f t="shared" si="9"/>
        <v>0</v>
      </c>
      <c r="J89" s="3">
        <f t="shared" si="10"/>
        <v>0</v>
      </c>
      <c r="L89" s="3">
        <f t="shared" si="11"/>
        <v>0</v>
      </c>
    </row>
    <row r="90" spans="2:12" x14ac:dyDescent="0.35">
      <c r="B90" s="9">
        <f t="shared" si="12"/>
        <v>83</v>
      </c>
      <c r="C90" s="1"/>
      <c r="D90" s="42">
        <f>IF($F$5=Curves!$B$5,Curves!$B88,IF($F$5=Curves!$I$5,Curves!$I88,'Eigen curve'!$B88))</f>
        <v>3.006E-2</v>
      </c>
      <c r="E90" s="42">
        <f>IF($F$5=Curves!$B$5,Curves!$F88,IF($F$5=Curves!$I$5,Curves!$M88,'Eigen curve'!$F88))</f>
        <v>2.393E-2</v>
      </c>
      <c r="F90" s="42">
        <f>IF($F$5=Curves!$B$5,Curves!$D88,IF($F$5=Curves!$I$5,Curves!$K88,'Eigen curve'!$D88))</f>
        <v>4.0059999999999998E-2</v>
      </c>
      <c r="H90" s="3">
        <f t="shared" si="8"/>
        <v>0</v>
      </c>
      <c r="I90" s="3">
        <f t="shared" si="9"/>
        <v>0</v>
      </c>
      <c r="J90" s="3">
        <f t="shared" si="10"/>
        <v>0</v>
      </c>
      <c r="L90" s="3">
        <f t="shared" si="11"/>
        <v>0</v>
      </c>
    </row>
    <row r="91" spans="2:12" x14ac:dyDescent="0.35">
      <c r="B91" s="9">
        <f t="shared" si="12"/>
        <v>84</v>
      </c>
      <c r="C91" s="1"/>
      <c r="D91" s="42">
        <f>IF($F$5=Curves!$B$5,Curves!$B89,IF($F$5=Curves!$I$5,Curves!$I89,'Eigen curve'!$B89))</f>
        <v>3.0099999999999998E-2</v>
      </c>
      <c r="E91" s="42">
        <f>IF($F$5=Curves!$B$5,Curves!$F89,IF($F$5=Curves!$I$5,Curves!$M89,'Eigen curve'!$F89))</f>
        <v>2.4E-2</v>
      </c>
      <c r="F91" s="42">
        <f>IF($F$5=Curves!$B$5,Curves!$D89,IF($F$5=Curves!$I$5,Curves!$K89,'Eigen curve'!$D89))</f>
        <v>4.0099999999999997E-2</v>
      </c>
      <c r="H91" s="3">
        <f t="shared" si="8"/>
        <v>0</v>
      </c>
      <c r="I91" s="3">
        <f t="shared" si="9"/>
        <v>0</v>
      </c>
      <c r="J91" s="3">
        <f t="shared" si="10"/>
        <v>0</v>
      </c>
      <c r="L91" s="3">
        <f t="shared" si="11"/>
        <v>0</v>
      </c>
    </row>
    <row r="92" spans="2:12" x14ac:dyDescent="0.35">
      <c r="B92" s="9">
        <f t="shared" si="12"/>
        <v>85</v>
      </c>
      <c r="C92" s="1"/>
      <c r="D92" s="42">
        <f>IF($F$5=Curves!$B$5,Curves!$B90,IF($F$5=Curves!$I$5,Curves!$I90,'Eigen curve'!$B90))</f>
        <v>3.0130000000000001E-2</v>
      </c>
      <c r="E92" s="42">
        <f>IF($F$5=Curves!$B$5,Curves!$F90,IF($F$5=Curves!$I$5,Curves!$M90,'Eigen curve'!$F90))</f>
        <v>2.4060000000000002E-2</v>
      </c>
      <c r="F92" s="42">
        <f>IF($F$5=Curves!$B$5,Curves!$D90,IF($F$5=Curves!$I$5,Curves!$K90,'Eigen curve'!$D90))</f>
        <v>4.0129999999999999E-2</v>
      </c>
      <c r="H92" s="3">
        <f t="shared" si="8"/>
        <v>0</v>
      </c>
      <c r="I92" s="3">
        <f t="shared" si="9"/>
        <v>0</v>
      </c>
      <c r="J92" s="3">
        <f t="shared" si="10"/>
        <v>0</v>
      </c>
      <c r="L92" s="3">
        <f t="shared" si="11"/>
        <v>0</v>
      </c>
    </row>
    <row r="93" spans="2:12" x14ac:dyDescent="0.35">
      <c r="B93" s="9">
        <f t="shared" si="12"/>
        <v>86</v>
      </c>
      <c r="C93" s="1"/>
      <c r="D93" s="42">
        <f>IF($F$5=Curves!$B$5,Curves!$B91,IF($F$5=Curves!$I$5,Curves!$I91,'Eigen curve'!$B91))</f>
        <v>3.0169999999999999E-2</v>
      </c>
      <c r="E93" s="42">
        <f>IF($F$5=Curves!$B$5,Curves!$F91,IF($F$5=Curves!$I$5,Curves!$M91,'Eigen curve'!$F91))</f>
        <v>2.4129999999999999E-2</v>
      </c>
      <c r="F93" s="42">
        <f>IF($F$5=Curves!$B$5,Curves!$D91,IF($F$5=Curves!$I$5,Curves!$K91,'Eigen curve'!$D91))</f>
        <v>4.0169999999999997E-2</v>
      </c>
      <c r="H93" s="3">
        <f t="shared" si="8"/>
        <v>0</v>
      </c>
      <c r="I93" s="3">
        <f t="shared" si="9"/>
        <v>0</v>
      </c>
      <c r="J93" s="3">
        <f t="shared" si="10"/>
        <v>0</v>
      </c>
      <c r="L93" s="3">
        <f t="shared" si="11"/>
        <v>0</v>
      </c>
    </row>
    <row r="94" spans="2:12" x14ac:dyDescent="0.35">
      <c r="B94" s="9">
        <f t="shared" si="12"/>
        <v>87</v>
      </c>
      <c r="C94" s="1"/>
      <c r="D94" s="42">
        <f>IF($F$5=Curves!$B$5,Curves!$B92,IF($F$5=Curves!$I$5,Curves!$I92,'Eigen curve'!$B92))</f>
        <v>3.0200000000000001E-2</v>
      </c>
      <c r="E94" s="42">
        <f>IF($F$5=Curves!$B$5,Curves!$F92,IF($F$5=Curves!$I$5,Curves!$M92,'Eigen curve'!$F92))</f>
        <v>2.419E-2</v>
      </c>
      <c r="F94" s="42">
        <f>IF($F$5=Curves!$B$5,Curves!$D92,IF($F$5=Curves!$I$5,Curves!$K92,'Eigen curve'!$D92))</f>
        <v>4.02E-2</v>
      </c>
      <c r="H94" s="3">
        <f t="shared" si="8"/>
        <v>0</v>
      </c>
      <c r="I94" s="3">
        <f t="shared" si="9"/>
        <v>0</v>
      </c>
      <c r="J94" s="3">
        <f t="shared" si="10"/>
        <v>0</v>
      </c>
      <c r="L94" s="3">
        <f t="shared" si="11"/>
        <v>0</v>
      </c>
    </row>
    <row r="95" spans="2:12" x14ac:dyDescent="0.35">
      <c r="B95" s="9">
        <f t="shared" si="12"/>
        <v>88</v>
      </c>
      <c r="C95" s="1"/>
      <c r="D95" s="42">
        <f>IF($F$5=Curves!$B$5,Curves!$B93,IF($F$5=Curves!$I$5,Curves!$I93,'Eigen curve'!$B93))</f>
        <v>3.023E-2</v>
      </c>
      <c r="E95" s="42">
        <f>IF($F$5=Curves!$B$5,Curves!$F93,IF($F$5=Curves!$I$5,Curves!$M93,'Eigen curve'!$F93))</f>
        <v>2.4250000000000001E-2</v>
      </c>
      <c r="F95" s="42">
        <f>IF($F$5=Curves!$B$5,Curves!$D93,IF($F$5=Curves!$I$5,Curves!$K93,'Eigen curve'!$D93))</f>
        <v>4.0230000000000002E-2</v>
      </c>
      <c r="H95" s="3">
        <f t="shared" si="8"/>
        <v>0</v>
      </c>
      <c r="I95" s="3">
        <f t="shared" si="9"/>
        <v>0</v>
      </c>
      <c r="J95" s="3">
        <f t="shared" si="10"/>
        <v>0</v>
      </c>
      <c r="L95" s="3">
        <f t="shared" si="11"/>
        <v>0</v>
      </c>
    </row>
    <row r="96" spans="2:12" x14ac:dyDescent="0.35">
      <c r="B96" s="9">
        <f t="shared" si="12"/>
        <v>89</v>
      </c>
      <c r="C96" s="1"/>
      <c r="D96" s="42">
        <f>IF($F$5=Curves!$B$5,Curves!$B94,IF($F$5=Curves!$I$5,Curves!$I94,'Eigen curve'!$B94))</f>
        <v>3.0259999999999999E-2</v>
      </c>
      <c r="E96" s="42">
        <f>IF($F$5=Curves!$B$5,Curves!$F94,IF($F$5=Curves!$I$5,Curves!$M94,'Eigen curve'!$F94))</f>
        <v>2.4309999999999998E-2</v>
      </c>
      <c r="F96" s="42">
        <f>IF($F$5=Curves!$B$5,Curves!$D94,IF($F$5=Curves!$I$5,Curves!$K94,'Eigen curve'!$D94))</f>
        <v>4.0259999999999997E-2</v>
      </c>
      <c r="H96" s="3">
        <f t="shared" si="8"/>
        <v>0</v>
      </c>
      <c r="I96" s="3">
        <f t="shared" si="9"/>
        <v>0</v>
      </c>
      <c r="J96" s="3">
        <f t="shared" si="10"/>
        <v>0</v>
      </c>
      <c r="L96" s="3">
        <f t="shared" si="11"/>
        <v>0</v>
      </c>
    </row>
    <row r="97" spans="2:12" x14ac:dyDescent="0.35">
      <c r="B97" s="9">
        <f t="shared" si="12"/>
        <v>90</v>
      </c>
      <c r="C97" s="1"/>
      <c r="D97" s="42">
        <f>IF($F$5=Curves!$B$5,Curves!$B95,IF($F$5=Curves!$I$5,Curves!$I95,'Eigen curve'!$B95))</f>
        <v>3.0290000000000001E-2</v>
      </c>
      <c r="E97" s="42">
        <f>IF($F$5=Curves!$B$5,Curves!$F95,IF($F$5=Curves!$I$5,Curves!$M95,'Eigen curve'!$F95))</f>
        <v>2.4369999999999999E-2</v>
      </c>
      <c r="F97" s="42">
        <f>IF($F$5=Curves!$B$5,Curves!$D95,IF($F$5=Curves!$I$5,Curves!$K95,'Eigen curve'!$D95))</f>
        <v>4.0289999999999999E-2</v>
      </c>
      <c r="H97" s="3">
        <f t="shared" si="8"/>
        <v>0</v>
      </c>
      <c r="I97" s="3">
        <f t="shared" si="9"/>
        <v>0</v>
      </c>
      <c r="J97" s="3">
        <f t="shared" si="10"/>
        <v>0</v>
      </c>
      <c r="L97" s="3">
        <f t="shared" si="11"/>
        <v>0</v>
      </c>
    </row>
    <row r="98" spans="2:12" x14ac:dyDescent="0.35">
      <c r="B98" s="9">
        <f t="shared" si="12"/>
        <v>91</v>
      </c>
      <c r="C98" s="1"/>
      <c r="D98" s="42">
        <f>IF($F$5=Curves!$B$5,Curves!$B96,IF($F$5=Curves!$I$5,Curves!$I96,'Eigen curve'!$B96))</f>
        <v>3.032E-2</v>
      </c>
      <c r="E98" s="42">
        <f>IF($F$5=Curves!$B$5,Curves!$F96,IF($F$5=Curves!$I$5,Curves!$M96,'Eigen curve'!$F96))</f>
        <v>2.4389999999999998E-2</v>
      </c>
      <c r="F98" s="42">
        <f>IF($F$5=Curves!$B$5,Curves!$D96,IF($F$5=Curves!$I$5,Curves!$K96,'Eigen curve'!$D96))</f>
        <v>4.0320000000000002E-2</v>
      </c>
      <c r="H98" s="3">
        <f t="shared" si="8"/>
        <v>0</v>
      </c>
      <c r="I98" s="3">
        <f t="shared" si="9"/>
        <v>0</v>
      </c>
      <c r="J98" s="3">
        <f t="shared" si="10"/>
        <v>0</v>
      </c>
      <c r="L98" s="3">
        <f t="shared" si="11"/>
        <v>0</v>
      </c>
    </row>
    <row r="99" spans="2:12" x14ac:dyDescent="0.35">
      <c r="B99" s="9">
        <f t="shared" si="12"/>
        <v>92</v>
      </c>
      <c r="C99" s="1"/>
      <c r="D99" s="42">
        <f>IF($F$5=Curves!$B$5,Curves!$B97,IF($F$5=Curves!$I$5,Curves!$I97,'Eigen curve'!$B97))</f>
        <v>3.0349999999999999E-2</v>
      </c>
      <c r="E99" s="42">
        <f>IF($F$5=Curves!$B$5,Curves!$F97,IF($F$5=Curves!$I$5,Curves!$M97,'Eigen curve'!$F97))</f>
        <v>2.4410000000000001E-2</v>
      </c>
      <c r="F99" s="42">
        <f>IF($F$5=Curves!$B$5,Curves!$D97,IF($F$5=Curves!$I$5,Curves!$K97,'Eigen curve'!$D97))</f>
        <v>4.0349999999999997E-2</v>
      </c>
      <c r="H99" s="3">
        <f t="shared" si="8"/>
        <v>0</v>
      </c>
      <c r="I99" s="3">
        <f t="shared" si="9"/>
        <v>0</v>
      </c>
      <c r="J99" s="3">
        <f t="shared" si="10"/>
        <v>0</v>
      </c>
      <c r="L99" s="3">
        <f t="shared" si="11"/>
        <v>0</v>
      </c>
    </row>
    <row r="100" spans="2:12" x14ac:dyDescent="0.35">
      <c r="B100" s="9">
        <f t="shared" si="12"/>
        <v>93</v>
      </c>
      <c r="C100" s="1"/>
      <c r="D100" s="42">
        <f>IF($F$5=Curves!$B$5,Curves!$B98,IF($F$5=Curves!$I$5,Curves!$I98,'Eigen curve'!$B98))</f>
        <v>3.0380000000000001E-2</v>
      </c>
      <c r="E100" s="42">
        <f>IF($F$5=Curves!$B$5,Curves!$F98,IF($F$5=Curves!$I$5,Curves!$M98,'Eigen curve'!$F98))</f>
        <v>2.443E-2</v>
      </c>
      <c r="F100" s="42">
        <f>IF($F$5=Curves!$B$5,Curves!$D98,IF($F$5=Curves!$I$5,Curves!$K98,'Eigen curve'!$D98))</f>
        <v>4.0379999999999999E-2</v>
      </c>
      <c r="H100" s="3">
        <f t="shared" si="8"/>
        <v>0</v>
      </c>
      <c r="I100" s="3">
        <f t="shared" si="9"/>
        <v>0</v>
      </c>
      <c r="J100" s="3">
        <f t="shared" si="10"/>
        <v>0</v>
      </c>
      <c r="L100" s="3">
        <f t="shared" si="11"/>
        <v>0</v>
      </c>
    </row>
    <row r="101" spans="2:12" x14ac:dyDescent="0.35">
      <c r="B101" s="9">
        <f t="shared" si="12"/>
        <v>94</v>
      </c>
      <c r="C101" s="1"/>
      <c r="D101" s="42">
        <f>IF($F$5=Curves!$B$5,Curves!$B99,IF($F$5=Curves!$I$5,Curves!$I99,'Eigen curve'!$B99))</f>
        <v>3.041E-2</v>
      </c>
      <c r="E101" s="42">
        <f>IF($F$5=Curves!$B$5,Curves!$F99,IF($F$5=Curves!$I$5,Curves!$M99,'Eigen curve'!$F99))</f>
        <v>2.4459999999999999E-2</v>
      </c>
      <c r="F101" s="42">
        <f>IF($F$5=Curves!$B$5,Curves!$D99,IF($F$5=Curves!$I$5,Curves!$K99,'Eigen curve'!$D99))</f>
        <v>4.0410000000000001E-2</v>
      </c>
      <c r="H101" s="3">
        <f t="shared" si="8"/>
        <v>0</v>
      </c>
      <c r="I101" s="3">
        <f t="shared" si="9"/>
        <v>0</v>
      </c>
      <c r="J101" s="3">
        <f t="shared" si="10"/>
        <v>0</v>
      </c>
      <c r="L101" s="3">
        <f t="shared" si="11"/>
        <v>0</v>
      </c>
    </row>
    <row r="102" spans="2:12" x14ac:dyDescent="0.35">
      <c r="B102" s="9">
        <f t="shared" si="12"/>
        <v>95</v>
      </c>
      <c r="C102" s="1"/>
      <c r="D102" s="42">
        <f>IF($F$5=Curves!$B$5,Curves!$B100,IF($F$5=Curves!$I$5,Curves!$I100,'Eigen curve'!$B100))</f>
        <v>3.0429999999999999E-2</v>
      </c>
      <c r="E102" s="42">
        <f>IF($F$5=Curves!$B$5,Curves!$F100,IF($F$5=Curves!$I$5,Curves!$M100,'Eigen curve'!$F100))</f>
        <v>2.4469999999999999E-2</v>
      </c>
      <c r="F102" s="42">
        <f>IF($F$5=Curves!$B$5,Curves!$D100,IF($F$5=Curves!$I$5,Curves!$K100,'Eigen curve'!$D100))</f>
        <v>4.0430000000000001E-2</v>
      </c>
      <c r="H102" s="3">
        <f t="shared" si="8"/>
        <v>0</v>
      </c>
      <c r="I102" s="3">
        <f t="shared" si="9"/>
        <v>0</v>
      </c>
      <c r="J102" s="3">
        <f t="shared" si="10"/>
        <v>0</v>
      </c>
      <c r="L102" s="3">
        <f t="shared" si="11"/>
        <v>0</v>
      </c>
    </row>
    <row r="103" spans="2:12" x14ac:dyDescent="0.35">
      <c r="B103" s="9">
        <f t="shared" si="12"/>
        <v>96</v>
      </c>
      <c r="C103" s="1"/>
      <c r="D103" s="42">
        <f>IF($F$5=Curves!$B$5,Curves!$B101,IF($F$5=Curves!$I$5,Curves!$I101,'Eigen curve'!$B101))</f>
        <v>3.0460000000000001E-2</v>
      </c>
      <c r="E103" s="42">
        <f>IF($F$5=Curves!$B$5,Curves!$F101,IF($F$5=Curves!$I$5,Curves!$M101,'Eigen curve'!$F101))</f>
        <v>2.4490000000000001E-2</v>
      </c>
      <c r="F103" s="42">
        <f>IF($F$5=Curves!$B$5,Curves!$D101,IF($F$5=Curves!$I$5,Curves!$K101,'Eigen curve'!$D101))</f>
        <v>4.0460000000000003E-2</v>
      </c>
      <c r="H103" s="3">
        <f t="shared" si="8"/>
        <v>0</v>
      </c>
      <c r="I103" s="3">
        <f t="shared" si="9"/>
        <v>0</v>
      </c>
      <c r="J103" s="3">
        <f t="shared" si="10"/>
        <v>0</v>
      </c>
      <c r="L103" s="3">
        <f t="shared" si="11"/>
        <v>0</v>
      </c>
    </row>
    <row r="104" spans="2:12" x14ac:dyDescent="0.35">
      <c r="B104" s="9">
        <f t="shared" si="12"/>
        <v>97</v>
      </c>
      <c r="C104" s="1"/>
      <c r="D104" s="42">
        <f>IF($F$5=Curves!$B$5,Curves!$B102,IF($F$5=Curves!$I$5,Curves!$I102,'Eigen curve'!$B102))</f>
        <v>3.049E-2</v>
      </c>
      <c r="E104" s="42">
        <f>IF($F$5=Curves!$B$5,Curves!$F102,IF($F$5=Curves!$I$5,Curves!$M102,'Eigen curve'!$F102))</f>
        <v>2.452E-2</v>
      </c>
      <c r="F104" s="42">
        <f>IF($F$5=Curves!$B$5,Curves!$D102,IF($F$5=Curves!$I$5,Curves!$K102,'Eigen curve'!$D102))</f>
        <v>4.0489999999999998E-2</v>
      </c>
      <c r="H104" s="3">
        <f t="shared" si="8"/>
        <v>0</v>
      </c>
      <c r="I104" s="3">
        <f t="shared" si="9"/>
        <v>0</v>
      </c>
      <c r="J104" s="3">
        <f t="shared" si="10"/>
        <v>0</v>
      </c>
      <c r="L104" s="3">
        <f t="shared" si="11"/>
        <v>0</v>
      </c>
    </row>
    <row r="105" spans="2:12" x14ac:dyDescent="0.35">
      <c r="B105" s="9">
        <f t="shared" si="12"/>
        <v>98</v>
      </c>
      <c r="C105" s="1"/>
      <c r="D105" s="42">
        <f>IF($F$5=Curves!$B$5,Curves!$B103,IF($F$5=Curves!$I$5,Curves!$I103,'Eigen curve'!$B103))</f>
        <v>3.0509999999999999E-2</v>
      </c>
      <c r="E105" s="42">
        <f>IF($F$5=Curves!$B$5,Curves!$F103,IF($F$5=Curves!$I$5,Curves!$M103,'Eigen curve'!$F103))</f>
        <v>2.453E-2</v>
      </c>
      <c r="F105" s="42">
        <f>IF($F$5=Curves!$B$5,Curves!$D103,IF($F$5=Curves!$I$5,Curves!$K103,'Eigen curve'!$D103))</f>
        <v>4.0509999999999997E-2</v>
      </c>
      <c r="H105" s="3">
        <f t="shared" si="8"/>
        <v>0</v>
      </c>
      <c r="I105" s="3">
        <f t="shared" si="9"/>
        <v>0</v>
      </c>
      <c r="J105" s="3">
        <f t="shared" si="10"/>
        <v>0</v>
      </c>
      <c r="L105" s="3">
        <f t="shared" si="11"/>
        <v>0</v>
      </c>
    </row>
    <row r="106" spans="2:12" x14ac:dyDescent="0.35">
      <c r="B106" s="9">
        <f t="shared" si="12"/>
        <v>99</v>
      </c>
      <c r="C106" s="1"/>
      <c r="D106" s="42">
        <f>IF($F$5=Curves!$B$5,Curves!$B104,IF($F$5=Curves!$I$5,Curves!$I104,'Eigen curve'!$B104))</f>
        <v>3.0540000000000001E-2</v>
      </c>
      <c r="E106" s="42">
        <f>IF($F$5=Curves!$B$5,Curves!$F104,IF($F$5=Curves!$I$5,Curves!$M104,'Eigen curve'!$F104))</f>
        <v>2.4549999999999999E-2</v>
      </c>
      <c r="F106" s="42">
        <f>IF($F$5=Curves!$B$5,Curves!$D104,IF($F$5=Curves!$I$5,Curves!$K104,'Eigen curve'!$D104))</f>
        <v>4.054E-2</v>
      </c>
      <c r="H106" s="3">
        <f t="shared" si="8"/>
        <v>0</v>
      </c>
      <c r="I106" s="3">
        <f t="shared" si="9"/>
        <v>0</v>
      </c>
      <c r="J106" s="3">
        <f t="shared" si="10"/>
        <v>0</v>
      </c>
      <c r="L106" s="3">
        <f t="shared" si="11"/>
        <v>0</v>
      </c>
    </row>
    <row r="107" spans="2:12" x14ac:dyDescent="0.35">
      <c r="B107" s="9">
        <f t="shared" si="12"/>
        <v>100</v>
      </c>
      <c r="C107" s="1"/>
      <c r="D107" s="42">
        <f>IF($F$5=Curves!$B$5,Curves!$B105,IF($F$5=Curves!$I$5,Curves!$I105,'Eigen curve'!$B105))</f>
        <v>3.056E-2</v>
      </c>
      <c r="E107" s="42">
        <f>IF($F$5=Curves!$B$5,Curves!$F105,IF($F$5=Curves!$I$5,Curves!$M105,'Eigen curve'!$F105))</f>
        <v>2.4570000000000002E-2</v>
      </c>
      <c r="F107" s="42">
        <f>IF($F$5=Curves!$B$5,Curves!$D105,IF($F$5=Curves!$I$5,Curves!$K105,'Eigen curve'!$D105))</f>
        <v>4.0559999999999999E-2</v>
      </c>
      <c r="H107" s="3">
        <f t="shared" si="8"/>
        <v>0</v>
      </c>
      <c r="I107" s="3">
        <f t="shared" si="9"/>
        <v>0</v>
      </c>
      <c r="J107" s="3">
        <f t="shared" si="10"/>
        <v>0</v>
      </c>
      <c r="L107" s="3">
        <f t="shared" si="11"/>
        <v>0</v>
      </c>
    </row>
    <row r="108" spans="2:12" x14ac:dyDescent="0.35">
      <c r="B108" s="9">
        <f t="shared" si="12"/>
        <v>101</v>
      </c>
      <c r="C108" s="1"/>
      <c r="D108" s="42">
        <f>IF($F$5=Curves!$B$5,Curves!$B106,IF($F$5=Curves!$I$5,Curves!$I106,'Eigen curve'!$B106))</f>
        <v>3.0589999999999999E-2</v>
      </c>
      <c r="E108" s="42">
        <f>IF($F$5=Curves!$B$5,Curves!$F106,IF($F$5=Curves!$I$5,Curves!$M106,'Eigen curve'!$F106))</f>
        <v>2.4590000000000001E-2</v>
      </c>
      <c r="F108" s="42">
        <f>IF($F$5=Curves!$B$5,Curves!$D106,IF($F$5=Curves!$I$5,Curves!$K106,'Eigen curve'!$D106))</f>
        <v>4.0590000000000001E-2</v>
      </c>
      <c r="H108" s="3">
        <f t="shared" si="8"/>
        <v>0</v>
      </c>
      <c r="I108" s="3">
        <f t="shared" si="9"/>
        <v>0</v>
      </c>
      <c r="J108" s="3">
        <f t="shared" si="10"/>
        <v>0</v>
      </c>
      <c r="L108" s="3">
        <f t="shared" ref="L108:L122" si="13">L107-I107</f>
        <v>0</v>
      </c>
    </row>
    <row r="109" spans="2:12" x14ac:dyDescent="0.35">
      <c r="B109" s="9">
        <f t="shared" si="12"/>
        <v>102</v>
      </c>
      <c r="C109" s="1"/>
      <c r="D109" s="42">
        <f>IF($F$5=Curves!$B$5,Curves!$B107,IF($F$5=Curves!$I$5,Curves!$I107,'Eigen curve'!$B107))</f>
        <v>3.0609999999999998E-2</v>
      </c>
      <c r="E109" s="42">
        <f>IF($F$5=Curves!$B$5,Curves!$F107,IF($F$5=Curves!$I$5,Curves!$M107,'Eigen curve'!$F107))</f>
        <v>2.461E-2</v>
      </c>
      <c r="F109" s="42">
        <f>IF($F$5=Curves!$B$5,Curves!$D107,IF($F$5=Curves!$I$5,Curves!$K107,'Eigen curve'!$D107))</f>
        <v>4.061E-2</v>
      </c>
      <c r="H109" s="3">
        <f t="shared" si="8"/>
        <v>0</v>
      </c>
      <c r="I109" s="3">
        <f t="shared" si="9"/>
        <v>0</v>
      </c>
      <c r="J109" s="3">
        <f t="shared" si="10"/>
        <v>0</v>
      </c>
      <c r="L109" s="3">
        <f t="shared" si="13"/>
        <v>0</v>
      </c>
    </row>
    <row r="110" spans="2:12" x14ac:dyDescent="0.35">
      <c r="B110" s="9">
        <f t="shared" si="12"/>
        <v>103</v>
      </c>
      <c r="C110" s="1"/>
      <c r="D110" s="42">
        <f>IF($F$5=Curves!$B$5,Curves!$B108,IF($F$5=Curves!$I$5,Curves!$I108,'Eigen curve'!$B108))</f>
        <v>3.0630000000000001E-2</v>
      </c>
      <c r="E110" s="42">
        <f>IF($F$5=Curves!$B$5,Curves!$F108,IF($F$5=Curves!$I$5,Curves!$M108,'Eigen curve'!$F108))</f>
        <v>2.462E-2</v>
      </c>
      <c r="F110" s="42">
        <f>IF($F$5=Curves!$B$5,Curves!$D108,IF($F$5=Curves!$I$5,Curves!$K108,'Eigen curve'!$D108))</f>
        <v>4.0629999999999999E-2</v>
      </c>
      <c r="H110" s="3">
        <f t="shared" si="8"/>
        <v>0</v>
      </c>
      <c r="I110" s="3">
        <f t="shared" si="9"/>
        <v>0</v>
      </c>
      <c r="J110" s="3">
        <f t="shared" si="10"/>
        <v>0</v>
      </c>
      <c r="L110" s="3">
        <f t="shared" si="13"/>
        <v>0</v>
      </c>
    </row>
    <row r="111" spans="2:12" x14ac:dyDescent="0.35">
      <c r="B111" s="9">
        <f t="shared" si="12"/>
        <v>104</v>
      </c>
      <c r="C111" s="1"/>
      <c r="D111" s="42">
        <f>IF($F$5=Curves!$B$5,Curves!$B109,IF($F$5=Curves!$I$5,Curves!$I109,'Eigen curve'!$B109))</f>
        <v>3.066E-2</v>
      </c>
      <c r="E111" s="42">
        <f>IF($F$5=Curves!$B$5,Curves!$F109,IF($F$5=Curves!$I$5,Curves!$M109,'Eigen curve'!$F109))</f>
        <v>2.4649999999999998E-2</v>
      </c>
      <c r="F111" s="42">
        <f>IF($F$5=Curves!$B$5,Curves!$D109,IF($F$5=Curves!$I$5,Curves!$K109,'Eigen curve'!$D109))</f>
        <v>4.0660000000000002E-2</v>
      </c>
      <c r="H111" s="3">
        <f t="shared" si="8"/>
        <v>0</v>
      </c>
      <c r="I111" s="3">
        <f t="shared" si="9"/>
        <v>0</v>
      </c>
      <c r="J111" s="3">
        <f t="shared" si="10"/>
        <v>0</v>
      </c>
      <c r="L111" s="3">
        <f t="shared" si="13"/>
        <v>0</v>
      </c>
    </row>
    <row r="112" spans="2:12" x14ac:dyDescent="0.35">
      <c r="B112" s="9">
        <f t="shared" si="12"/>
        <v>105</v>
      </c>
      <c r="C112" s="1"/>
      <c r="D112" s="42">
        <f>IF($F$5=Curves!$B$5,Curves!$B110,IF($F$5=Curves!$I$5,Curves!$I110,'Eigen curve'!$B110))</f>
        <v>3.0679999999999999E-2</v>
      </c>
      <c r="E112" s="42">
        <f>IF($F$5=Curves!$B$5,Curves!$F110,IF($F$5=Curves!$I$5,Curves!$M110,'Eigen curve'!$F110))</f>
        <v>2.4660000000000001E-2</v>
      </c>
      <c r="F112" s="42">
        <f>IF($F$5=Curves!$B$5,Curves!$D110,IF($F$5=Curves!$I$5,Curves!$K110,'Eigen curve'!$D110))</f>
        <v>4.0680000000000001E-2</v>
      </c>
      <c r="H112" s="3">
        <f t="shared" si="8"/>
        <v>0</v>
      </c>
      <c r="I112" s="3">
        <f t="shared" si="9"/>
        <v>0</v>
      </c>
      <c r="J112" s="3">
        <f t="shared" si="10"/>
        <v>0</v>
      </c>
      <c r="L112" s="3">
        <f t="shared" si="13"/>
        <v>0</v>
      </c>
    </row>
    <row r="113" spans="2:12" x14ac:dyDescent="0.35">
      <c r="B113" s="9">
        <f t="shared" si="12"/>
        <v>106</v>
      </c>
      <c r="C113" s="1"/>
      <c r="D113" s="42">
        <f>IF($F$5=Curves!$B$5,Curves!$B111,IF($F$5=Curves!$I$5,Curves!$I111,'Eigen curve'!$B111))</f>
        <v>3.0700000000000002E-2</v>
      </c>
      <c r="E113" s="42">
        <f>IF($F$5=Curves!$B$5,Curves!$F111,IF($F$5=Curves!$I$5,Curves!$M111,'Eigen curve'!$F111))</f>
        <v>2.4670000000000001E-2</v>
      </c>
      <c r="F113" s="42">
        <f>IF($F$5=Curves!$B$5,Curves!$D111,IF($F$5=Curves!$I$5,Curves!$K111,'Eigen curve'!$D111))</f>
        <v>4.07E-2</v>
      </c>
      <c r="H113" s="3">
        <f t="shared" si="8"/>
        <v>0</v>
      </c>
      <c r="I113" s="3">
        <f t="shared" si="9"/>
        <v>0</v>
      </c>
      <c r="J113" s="3">
        <f t="shared" si="10"/>
        <v>0</v>
      </c>
      <c r="L113" s="3">
        <f t="shared" si="13"/>
        <v>0</v>
      </c>
    </row>
    <row r="114" spans="2:12" x14ac:dyDescent="0.35">
      <c r="B114" s="9">
        <f t="shared" si="12"/>
        <v>107</v>
      </c>
      <c r="C114" s="1"/>
      <c r="D114" s="42">
        <f>IF($F$5=Curves!$B$5,Curves!$B112,IF($F$5=Curves!$I$5,Curves!$I112,'Eigen curve'!$B112))</f>
        <v>3.0720000000000001E-2</v>
      </c>
      <c r="E114" s="42">
        <f>IF($F$5=Curves!$B$5,Curves!$F112,IF($F$5=Curves!$I$5,Curves!$M112,'Eigen curve'!$F112))</f>
        <v>2.469E-2</v>
      </c>
      <c r="F114" s="42">
        <f>IF($F$5=Curves!$B$5,Curves!$D112,IF($F$5=Curves!$I$5,Curves!$K112,'Eigen curve'!$D112))</f>
        <v>4.0719999999999999E-2</v>
      </c>
      <c r="H114" s="3">
        <f t="shared" si="8"/>
        <v>0</v>
      </c>
      <c r="I114" s="3">
        <f t="shared" si="9"/>
        <v>0</v>
      </c>
      <c r="J114" s="3">
        <f t="shared" si="10"/>
        <v>0</v>
      </c>
      <c r="L114" s="3">
        <f t="shared" si="13"/>
        <v>0</v>
      </c>
    </row>
    <row r="115" spans="2:12" x14ac:dyDescent="0.35">
      <c r="B115" s="9">
        <f t="shared" si="12"/>
        <v>108</v>
      </c>
      <c r="C115" s="1"/>
      <c r="D115" s="42">
        <f>IF($F$5=Curves!$B$5,Curves!$B113,IF($F$5=Curves!$I$5,Curves!$I113,'Eigen curve'!$B113))</f>
        <v>3.074E-2</v>
      </c>
      <c r="E115" s="42">
        <f>IF($F$5=Curves!$B$5,Curves!$F113,IF($F$5=Curves!$I$5,Curves!$M113,'Eigen curve'!$F113))</f>
        <v>2.47E-2</v>
      </c>
      <c r="F115" s="42">
        <f>IF($F$5=Curves!$B$5,Curves!$D113,IF($F$5=Curves!$I$5,Curves!$K113,'Eigen curve'!$D113))</f>
        <v>4.0739999999999998E-2</v>
      </c>
      <c r="H115" s="3">
        <f t="shared" si="8"/>
        <v>0</v>
      </c>
      <c r="I115" s="3">
        <f t="shared" si="9"/>
        <v>0</v>
      </c>
      <c r="J115" s="3">
        <f t="shared" si="10"/>
        <v>0</v>
      </c>
      <c r="L115" s="3">
        <f t="shared" si="13"/>
        <v>0</v>
      </c>
    </row>
    <row r="116" spans="2:12" x14ac:dyDescent="0.35">
      <c r="B116" s="9">
        <f t="shared" si="12"/>
        <v>109</v>
      </c>
      <c r="C116" s="1"/>
      <c r="D116" s="42">
        <f>IF($F$5=Curves!$B$5,Curves!$B114,IF($F$5=Curves!$I$5,Curves!$I114,'Eigen curve'!$B114))</f>
        <v>3.0759999999999999E-2</v>
      </c>
      <c r="E116" s="42">
        <f>IF($F$5=Curves!$B$5,Curves!$F114,IF($F$5=Curves!$I$5,Curves!$M114,'Eigen curve'!$F114))</f>
        <v>2.4719999999999999E-2</v>
      </c>
      <c r="F116" s="42">
        <f>IF($F$5=Curves!$B$5,Curves!$D114,IF($F$5=Curves!$I$5,Curves!$K114,'Eigen curve'!$D114))</f>
        <v>4.0759999999999998E-2</v>
      </c>
      <c r="H116" s="3">
        <f t="shared" si="8"/>
        <v>0</v>
      </c>
      <c r="I116" s="3">
        <f t="shared" si="9"/>
        <v>0</v>
      </c>
      <c r="J116" s="3">
        <f t="shared" si="10"/>
        <v>0</v>
      </c>
      <c r="L116" s="3">
        <f t="shared" si="13"/>
        <v>0</v>
      </c>
    </row>
    <row r="117" spans="2:12" x14ac:dyDescent="0.35">
      <c r="B117" s="9">
        <f t="shared" si="12"/>
        <v>110</v>
      </c>
      <c r="C117" s="1"/>
      <c r="D117" s="42">
        <f>IF($F$5=Curves!$B$5,Curves!$B115,IF($F$5=Curves!$I$5,Curves!$I115,'Eigen curve'!$B115))</f>
        <v>3.0779999999999998E-2</v>
      </c>
      <c r="E117" s="42">
        <f>IF($F$5=Curves!$B$5,Curves!$F115,IF($F$5=Curves!$I$5,Curves!$M115,'Eigen curve'!$F115))</f>
        <v>2.4729999999999999E-2</v>
      </c>
      <c r="F117" s="42">
        <f>IF($F$5=Curves!$B$5,Curves!$D115,IF($F$5=Curves!$I$5,Curves!$K115,'Eigen curve'!$D115))</f>
        <v>4.0779999999999997E-2</v>
      </c>
      <c r="H117" s="3">
        <f t="shared" si="8"/>
        <v>0</v>
      </c>
      <c r="I117" s="3">
        <f t="shared" si="9"/>
        <v>0</v>
      </c>
      <c r="J117" s="3">
        <f t="shared" si="10"/>
        <v>0</v>
      </c>
      <c r="L117" s="3">
        <f t="shared" si="13"/>
        <v>0</v>
      </c>
    </row>
    <row r="118" spans="2:12" x14ac:dyDescent="0.35">
      <c r="B118" s="9">
        <f t="shared" si="12"/>
        <v>111</v>
      </c>
      <c r="C118" s="1"/>
      <c r="D118" s="42">
        <f>IF($F$5=Curves!$B$5,Curves!$B116,IF($F$5=Curves!$I$5,Curves!$I116,'Eigen curve'!$B116))</f>
        <v>3.0800000000000001E-2</v>
      </c>
      <c r="E118" s="42">
        <f>IF($F$5=Curves!$B$5,Curves!$F116,IF($F$5=Curves!$I$5,Curves!$M116,'Eigen curve'!$F116))</f>
        <v>2.4750000000000001E-2</v>
      </c>
      <c r="F118" s="42">
        <f>IF($F$5=Curves!$B$5,Curves!$D116,IF($F$5=Curves!$I$5,Curves!$K116,'Eigen curve'!$D116))</f>
        <v>4.0800000000000003E-2</v>
      </c>
      <c r="H118" s="3">
        <f t="shared" si="8"/>
        <v>0</v>
      </c>
      <c r="I118" s="3">
        <f t="shared" si="9"/>
        <v>0</v>
      </c>
      <c r="J118" s="3">
        <f t="shared" si="10"/>
        <v>0</v>
      </c>
      <c r="L118" s="3">
        <f t="shared" si="13"/>
        <v>0</v>
      </c>
    </row>
    <row r="119" spans="2:12" x14ac:dyDescent="0.35">
      <c r="B119" s="9">
        <f t="shared" si="12"/>
        <v>112</v>
      </c>
      <c r="C119" s="1"/>
      <c r="D119" s="42">
        <f>IF($F$5=Curves!$B$5,Curves!$B117,IF($F$5=Curves!$I$5,Curves!$I117,'Eigen curve'!$B117))</f>
        <v>3.082E-2</v>
      </c>
      <c r="E119" s="42">
        <f>IF($F$5=Curves!$B$5,Curves!$F117,IF($F$5=Curves!$I$5,Curves!$M117,'Eigen curve'!$F117))</f>
        <v>2.4760000000000001E-2</v>
      </c>
      <c r="F119" s="42">
        <f>IF($F$5=Curves!$B$5,Curves!$D117,IF($F$5=Curves!$I$5,Curves!$K117,'Eigen curve'!$D117))</f>
        <v>4.0820000000000002E-2</v>
      </c>
      <c r="H119" s="3">
        <f t="shared" si="8"/>
        <v>0</v>
      </c>
      <c r="I119" s="3">
        <f t="shared" si="9"/>
        <v>0</v>
      </c>
      <c r="J119" s="3">
        <f t="shared" si="10"/>
        <v>0</v>
      </c>
      <c r="L119" s="3">
        <f t="shared" si="13"/>
        <v>0</v>
      </c>
    </row>
    <row r="120" spans="2:12" x14ac:dyDescent="0.35">
      <c r="B120" s="9">
        <f t="shared" si="12"/>
        <v>113</v>
      </c>
      <c r="C120" s="1"/>
      <c r="D120" s="42">
        <f>IF($F$5=Curves!$B$5,Curves!$B118,IF($F$5=Curves!$I$5,Curves!$I118,'Eigen curve'!$B118))</f>
        <v>3.0839999999999999E-2</v>
      </c>
      <c r="E120" s="42">
        <f>IF($F$5=Curves!$B$5,Curves!$F118,IF($F$5=Curves!$I$5,Curves!$M118,'Eigen curve'!$F118))</f>
        <v>2.478E-2</v>
      </c>
      <c r="F120" s="42">
        <f>IF($F$5=Curves!$B$5,Curves!$D118,IF($F$5=Curves!$I$5,Curves!$K118,'Eigen curve'!$D118))</f>
        <v>4.0840000000000001E-2</v>
      </c>
      <c r="H120" s="3">
        <f t="shared" si="8"/>
        <v>0</v>
      </c>
      <c r="I120" s="3">
        <f t="shared" si="9"/>
        <v>0</v>
      </c>
      <c r="J120" s="3">
        <f t="shared" si="10"/>
        <v>0</v>
      </c>
      <c r="L120" s="3">
        <f t="shared" si="13"/>
        <v>0</v>
      </c>
    </row>
    <row r="121" spans="2:12" x14ac:dyDescent="0.35">
      <c r="B121" s="9">
        <f t="shared" si="12"/>
        <v>114</v>
      </c>
      <c r="C121" s="1"/>
      <c r="D121" s="42">
        <f>IF($F$5=Curves!$B$5,Curves!$B119,IF($F$5=Curves!$I$5,Curves!$I119,'Eigen curve'!$B119))</f>
        <v>3.0859999999999999E-2</v>
      </c>
      <c r="E121" s="42">
        <f>IF($F$5=Curves!$B$5,Curves!$F119,IF($F$5=Curves!$I$5,Curves!$M119,'Eigen curve'!$F119))</f>
        <v>2.479E-2</v>
      </c>
      <c r="F121" s="42">
        <f>IF($F$5=Curves!$B$5,Curves!$D119,IF($F$5=Curves!$I$5,Curves!$K119,'Eigen curve'!$D119))</f>
        <v>4.086E-2</v>
      </c>
      <c r="H121" s="3">
        <f t="shared" si="8"/>
        <v>0</v>
      </c>
      <c r="I121" s="3">
        <f t="shared" si="9"/>
        <v>0</v>
      </c>
      <c r="J121" s="3">
        <f t="shared" si="10"/>
        <v>0</v>
      </c>
      <c r="L121" s="3">
        <f t="shared" si="13"/>
        <v>0</v>
      </c>
    </row>
    <row r="122" spans="2:12" x14ac:dyDescent="0.35">
      <c r="B122" s="9">
        <f t="shared" si="12"/>
        <v>115</v>
      </c>
      <c r="C122" s="1"/>
      <c r="D122" s="42">
        <f>IF($F$5=Curves!$B$5,Curves!$B120,IF($F$5=Curves!$I$5,Curves!$I120,'Eigen curve'!$B120))</f>
        <v>3.0880000000000001E-2</v>
      </c>
      <c r="E122" s="42">
        <f>IF($F$5=Curves!$B$5,Curves!$F120,IF($F$5=Curves!$I$5,Curves!$M120,'Eigen curve'!$F120))</f>
        <v>2.4809999999999999E-2</v>
      </c>
      <c r="F122" s="42">
        <f>IF($F$5=Curves!$B$5,Curves!$D120,IF($F$5=Curves!$I$5,Curves!$K120,'Eigen curve'!$D120))</f>
        <v>4.088E-2</v>
      </c>
      <c r="H122" s="3">
        <f t="shared" si="8"/>
        <v>0</v>
      </c>
      <c r="I122" s="3">
        <f t="shared" si="9"/>
        <v>0</v>
      </c>
      <c r="J122" s="3">
        <f t="shared" si="10"/>
        <v>0</v>
      </c>
      <c r="L122" s="3">
        <f t="shared" si="13"/>
        <v>0</v>
      </c>
    </row>
  </sheetData>
  <sheetProtection algorithmName="SHA-512" hashValue="ETIl87tJufsm1Dt5ozoAbaYzDYSWEfHgtqnzrR+02u2KyNp05Hk3iCTQtKuO0Mx11/CqZhw/2B199VtNxNQWSw==" saltValue="f7Dw4g3xbjmRHvveo+Rpjg==" spinCount="100000" sheet="1" objects="1" scenarios="1"/>
  <mergeCells count="1">
    <mergeCell ref="N7:U7"/>
  </mergeCells>
  <dataValidations count="1">
    <dataValidation type="list" allowBlank="1" showInputMessage="1" showErrorMessage="1" sqref="F5" xr:uid="{00000000-0002-0000-0100-000000000000}">
      <formula1>curve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2:P155"/>
  <sheetViews>
    <sheetView showGridLines="0" workbookViewId="0">
      <selection activeCell="H4" sqref="H4"/>
    </sheetView>
  </sheetViews>
  <sheetFormatPr defaultRowHeight="14.5" x14ac:dyDescent="0.35"/>
  <cols>
    <col min="2" max="2" width="10.453125" style="61" customWidth="1"/>
    <col min="3" max="3" width="12" customWidth="1"/>
    <col min="5" max="5" width="13" customWidth="1"/>
    <col min="9" max="9" width="10.54296875" customWidth="1"/>
    <col min="10" max="10" width="12" customWidth="1"/>
    <col min="12" max="12" width="13" customWidth="1"/>
    <col min="13" max="13" width="9.453125" bestFit="1" customWidth="1"/>
    <col min="14" max="14" width="10.54296875" bestFit="1" customWidth="1"/>
    <col min="15" max="15" width="10.1796875" customWidth="1"/>
    <col min="16" max="16" width="12.81640625" customWidth="1"/>
  </cols>
  <sheetData>
    <row r="2" spans="1:16" ht="18.5" x14ac:dyDescent="0.45">
      <c r="B2" s="54" t="s">
        <v>76</v>
      </c>
    </row>
    <row r="5" spans="1:16" ht="37.5" x14ac:dyDescent="0.35">
      <c r="B5" s="55" t="s">
        <v>75</v>
      </c>
      <c r="C5" s="2" t="s">
        <v>7</v>
      </c>
      <c r="D5" s="2" t="s">
        <v>9</v>
      </c>
      <c r="E5" s="2" t="s">
        <v>6</v>
      </c>
      <c r="F5" s="2" t="s">
        <v>10</v>
      </c>
      <c r="I5" s="2" t="s">
        <v>77</v>
      </c>
      <c r="J5" s="2" t="s">
        <v>7</v>
      </c>
      <c r="K5" s="2" t="s">
        <v>9</v>
      </c>
      <c r="L5" s="2" t="s">
        <v>6</v>
      </c>
      <c r="M5" s="2" t="s">
        <v>10</v>
      </c>
      <c r="P5" s="2" t="s">
        <v>12</v>
      </c>
    </row>
    <row r="6" spans="1:16" x14ac:dyDescent="0.35">
      <c r="A6">
        <v>1</v>
      </c>
      <c r="B6" s="56">
        <v>2.2360000000000001E-2</v>
      </c>
      <c r="C6" s="25">
        <v>0.7</v>
      </c>
      <c r="D6" s="25">
        <f>IF(C6*Curves!B6&gt;=1%,C6*Curves!B6+Curves!B6,Curves!B6+1%)</f>
        <v>3.8012000000000004E-2</v>
      </c>
      <c r="E6" s="25">
        <v>0.75</v>
      </c>
      <c r="F6" s="25">
        <f>IF(E6*Curves!B6&gt;=0%,-E6*Curves!B6+Curves!B6,Curves!B6)</f>
        <v>5.5900000000000012E-3</v>
      </c>
      <c r="H6">
        <v>1</v>
      </c>
      <c r="I6" s="62">
        <v>2.4660000000000001E-2</v>
      </c>
      <c r="J6" s="25">
        <v>0.7</v>
      </c>
      <c r="K6" s="25">
        <f>ROUND(IF(J6*Curves!B6&gt;=1%,(1-J6)*Curves!B6+P6,Curves!I6+1%),5)</f>
        <v>9.0100000000000006E-3</v>
      </c>
      <c r="L6" s="25">
        <v>0.75</v>
      </c>
      <c r="M6" s="25">
        <f>ROUND(IF(L6*Curves!B6&gt;=0%,(1-L6)*Curves!B6+P6,Curves!I6),5)</f>
        <v>7.8899999999999994E-3</v>
      </c>
      <c r="O6">
        <v>1</v>
      </c>
      <c r="P6" s="25">
        <f t="shared" ref="P6:P37" si="0">I6-B6</f>
        <v>2.3E-3</v>
      </c>
    </row>
    <row r="7" spans="1:16" x14ac:dyDescent="0.35">
      <c r="A7">
        <v>2</v>
      </c>
      <c r="B7" s="57">
        <v>2.0930000000000001E-2</v>
      </c>
      <c r="C7" s="26">
        <v>0.7</v>
      </c>
      <c r="D7" s="26">
        <f>IF(C7*Curves!B7&gt;=1%,C7*Curves!B7+Curves!B7,Curves!B7+1%)</f>
        <v>3.5581000000000002E-2</v>
      </c>
      <c r="E7" s="26">
        <v>0.65</v>
      </c>
      <c r="F7" s="26">
        <f>IF(E7*Curves!B7&gt;=0%,-E7*Curves!B7+Curves!B7,Curves!B7)</f>
        <v>7.3255000000000004E-3</v>
      </c>
      <c r="H7">
        <v>2</v>
      </c>
      <c r="I7" s="63">
        <v>2.3230000000000001E-2</v>
      </c>
      <c r="J7" s="26">
        <v>0.7</v>
      </c>
      <c r="K7" s="25">
        <f>ROUND(IF(J7*Curves!B7&gt;=1%,(1-J7)*Curves!B7+P7,Curves!I7+1%),5)</f>
        <v>8.5800000000000008E-3</v>
      </c>
      <c r="L7" s="26">
        <v>0.65</v>
      </c>
      <c r="M7" s="25">
        <f>ROUND(IF(L7*Curves!B7&gt;=0%,(1-L7)*Curves!B7+P7,Curves!I7),5)</f>
        <v>9.6299999999999997E-3</v>
      </c>
      <c r="N7" s="13"/>
      <c r="O7">
        <v>2</v>
      </c>
      <c r="P7" s="25">
        <f t="shared" si="0"/>
        <v>2.3E-3</v>
      </c>
    </row>
    <row r="8" spans="1:16" x14ac:dyDescent="0.35">
      <c r="A8">
        <v>3</v>
      </c>
      <c r="B8" s="57">
        <v>2.0930000000000001E-2</v>
      </c>
      <c r="C8" s="26">
        <v>0.64</v>
      </c>
      <c r="D8" s="26">
        <f>IF(C8*Curves!B8&gt;=1%,C8*Curves!B8+Curves!B8,Curves!B8+1%)</f>
        <v>3.43252E-2</v>
      </c>
      <c r="E8" s="26">
        <v>0.56000000000000005</v>
      </c>
      <c r="F8" s="26">
        <f>IF(E8*Curves!B8&gt;=0%,-E8*Curves!B8+Curves!B8,Curves!B8)</f>
        <v>9.209199999999999E-3</v>
      </c>
      <c r="H8">
        <v>3</v>
      </c>
      <c r="I8" s="63">
        <v>2.3230000000000001E-2</v>
      </c>
      <c r="J8" s="26">
        <v>0.64</v>
      </c>
      <c r="K8" s="25">
        <f>ROUND(IF(J8*Curves!B8&gt;=1%,(1-J8)*Curves!B8+P8,Curves!I8+1%),5)</f>
        <v>9.8300000000000002E-3</v>
      </c>
      <c r="L8" s="26">
        <v>0.56000000000000005</v>
      </c>
      <c r="M8" s="25">
        <f>ROUND(IF(L8*Curves!B8&gt;=0%,(1-L8)*Curves!B8+P8,Curves!I8),5)</f>
        <v>1.1509999999999999E-2</v>
      </c>
      <c r="N8" s="13"/>
      <c r="O8">
        <v>3</v>
      </c>
      <c r="P8" s="25">
        <f t="shared" si="0"/>
        <v>2.3E-3</v>
      </c>
    </row>
    <row r="9" spans="1:16" x14ac:dyDescent="0.35">
      <c r="A9">
        <v>4</v>
      </c>
      <c r="B9" s="57">
        <v>2.12E-2</v>
      </c>
      <c r="C9" s="26">
        <v>0.59</v>
      </c>
      <c r="D9" s="26">
        <f>IF(C9*Curves!B9&gt;=1%,C9*Curves!B9+Curves!B9,Curves!B9+1%)</f>
        <v>3.3708000000000002E-2</v>
      </c>
      <c r="E9" s="26">
        <v>0.5</v>
      </c>
      <c r="F9" s="26">
        <f>IF(E9*Curves!B9&gt;=0%,-E9*Curves!B9+Curves!B9,Curves!B9)</f>
        <v>1.06E-2</v>
      </c>
      <c r="H9">
        <v>4</v>
      </c>
      <c r="I9" s="63">
        <v>2.35E-2</v>
      </c>
      <c r="J9" s="26">
        <v>0.59</v>
      </c>
      <c r="K9" s="25">
        <f>ROUND(IF(J9*Curves!B9&gt;=1%,(1-J9)*Curves!B9+P9,Curves!I9+1%),5)</f>
        <v>1.099E-2</v>
      </c>
      <c r="L9" s="26">
        <v>0.5</v>
      </c>
      <c r="M9" s="25">
        <f>ROUND(IF(L9*Curves!B9&gt;=0%,(1-L9)*Curves!B9+P9,Curves!I9),5)</f>
        <v>1.29E-2</v>
      </c>
      <c r="N9" s="13"/>
      <c r="O9">
        <v>4</v>
      </c>
      <c r="P9" s="25">
        <f t="shared" si="0"/>
        <v>2.3E-3</v>
      </c>
    </row>
    <row r="10" spans="1:16" x14ac:dyDescent="0.35">
      <c r="A10">
        <v>5</v>
      </c>
      <c r="B10" s="57">
        <v>2.1420000000000002E-2</v>
      </c>
      <c r="C10" s="26">
        <v>0.55000000000000004</v>
      </c>
      <c r="D10" s="26">
        <f>IF(C10*Curves!B10&gt;=1%,C10*Curves!B10+Curves!B10,Curves!B10+1%)</f>
        <v>3.3201000000000001E-2</v>
      </c>
      <c r="E10" s="26">
        <v>0.46</v>
      </c>
      <c r="F10" s="26">
        <f>IF(E10*Curves!B10&gt;=0%,-E10*Curves!B10+Curves!B10,Curves!B10)</f>
        <v>1.15668E-2</v>
      </c>
      <c r="H10">
        <v>5</v>
      </c>
      <c r="I10" s="63">
        <v>2.3720000000000001E-2</v>
      </c>
      <c r="J10" s="26">
        <v>0.55000000000000004</v>
      </c>
      <c r="K10" s="25">
        <f>ROUND(IF(J10*Curves!B10&gt;=1%,(1-J10)*Curves!B10+P10,Curves!I10+1%),5)</f>
        <v>1.1939999999999999E-2</v>
      </c>
      <c r="L10" s="26">
        <v>0.46</v>
      </c>
      <c r="M10" s="25">
        <f>ROUND(IF(L10*Curves!B10&gt;=0%,(1-L10)*Curves!B10+P10,Curves!I10),5)</f>
        <v>1.387E-2</v>
      </c>
      <c r="N10" s="14"/>
      <c r="O10">
        <v>5</v>
      </c>
      <c r="P10" s="25">
        <f t="shared" si="0"/>
        <v>2.3E-3</v>
      </c>
    </row>
    <row r="11" spans="1:16" x14ac:dyDescent="0.35">
      <c r="A11">
        <v>6</v>
      </c>
      <c r="B11" s="57">
        <v>2.1700000000000001E-2</v>
      </c>
      <c r="C11" s="26">
        <v>0.52</v>
      </c>
      <c r="D11" s="26">
        <f>IF(C11*Curves!B11&gt;=1%,C11*Curves!B11+Curves!B11,Curves!B11+1%)</f>
        <v>3.2983999999999999E-2</v>
      </c>
      <c r="E11" s="26">
        <v>0.42</v>
      </c>
      <c r="F11" s="26">
        <f>IF(E11*Curves!B11&gt;=0%,-E11*Curves!B11+Curves!B11,Curves!B11)</f>
        <v>1.2586E-2</v>
      </c>
      <c r="H11">
        <v>6</v>
      </c>
      <c r="I11" s="63">
        <v>2.4E-2</v>
      </c>
      <c r="J11" s="26">
        <v>0.52</v>
      </c>
      <c r="K11" s="25">
        <f>ROUND(IF(J11*Curves!B11&gt;=1%,(1-J11)*Curves!B11+P11,Curves!I11+1%),5)</f>
        <v>1.272E-2</v>
      </c>
      <c r="L11" s="26">
        <v>0.42</v>
      </c>
      <c r="M11" s="25">
        <f>ROUND(IF(L11*Curves!B11&gt;=0%,(1-L11)*Curves!B11+P11,Curves!I11),5)</f>
        <v>1.489E-2</v>
      </c>
      <c r="O11">
        <v>6</v>
      </c>
      <c r="P11" s="25">
        <f t="shared" si="0"/>
        <v>2.3E-3</v>
      </c>
    </row>
    <row r="12" spans="1:16" x14ac:dyDescent="0.35">
      <c r="A12">
        <v>7</v>
      </c>
      <c r="B12" s="57">
        <v>2.198E-2</v>
      </c>
      <c r="C12" s="26">
        <v>0.49</v>
      </c>
      <c r="D12" s="26">
        <f>IF(C12*Curves!B12&gt;=1%,C12*Curves!B12+Curves!B12,Curves!B12+1%)</f>
        <v>3.27502E-2</v>
      </c>
      <c r="E12" s="26">
        <v>0.39</v>
      </c>
      <c r="F12" s="26">
        <f>IF(E12*Curves!B12&gt;=0%,-E12*Curves!B12+Curves!B12,Curves!B12)</f>
        <v>1.3407799999999999E-2</v>
      </c>
      <c r="H12">
        <v>7</v>
      </c>
      <c r="I12" s="63">
        <v>2.4279999999999999E-2</v>
      </c>
      <c r="J12" s="26">
        <v>0.49</v>
      </c>
      <c r="K12" s="25">
        <f>ROUND(IF(J12*Curves!B12&gt;=1%,(1-J12)*Curves!B12+P12,Curves!I12+1%),5)</f>
        <v>1.3509999999999999E-2</v>
      </c>
      <c r="L12" s="26">
        <v>0.39</v>
      </c>
      <c r="M12" s="25">
        <f>ROUND(IF(L12*Curves!B12&gt;=0%,(1-L12)*Curves!B12+P12,Curves!I12),5)</f>
        <v>1.5709999999999998E-2</v>
      </c>
      <c r="O12">
        <v>7</v>
      </c>
      <c r="P12" s="25">
        <f t="shared" si="0"/>
        <v>2.3E-3</v>
      </c>
    </row>
    <row r="13" spans="1:16" x14ac:dyDescent="0.35">
      <c r="A13">
        <v>8</v>
      </c>
      <c r="B13" s="57">
        <v>2.222E-2</v>
      </c>
      <c r="C13" s="26">
        <v>0.47</v>
      </c>
      <c r="D13" s="26">
        <f>IF(C13*Curves!B13&gt;=1%,C13*Curves!B13+Curves!B13,Curves!B13+1%)</f>
        <v>3.2663400000000002E-2</v>
      </c>
      <c r="E13" s="26">
        <v>0.36</v>
      </c>
      <c r="F13" s="26">
        <f>IF(E13*Curves!B13&gt;=0%,-E13*Curves!B13+Curves!B13,Curves!B13)</f>
        <v>1.42208E-2</v>
      </c>
      <c r="H13">
        <v>8</v>
      </c>
      <c r="I13" s="63">
        <v>2.452E-2</v>
      </c>
      <c r="J13" s="26">
        <v>0.47</v>
      </c>
      <c r="K13" s="25">
        <f>ROUND(IF(J13*Curves!B13&gt;=1%,(1-J13)*Curves!B13+P13,Curves!I13+1%),5)</f>
        <v>1.4080000000000001E-2</v>
      </c>
      <c r="L13" s="26">
        <v>0.36</v>
      </c>
      <c r="M13" s="25">
        <f>ROUND(IF(L13*Curves!B13&gt;=0%,(1-L13)*Curves!B13+P13,Curves!I13),5)</f>
        <v>1.652E-2</v>
      </c>
      <c r="O13">
        <v>8</v>
      </c>
      <c r="P13" s="25">
        <f t="shared" si="0"/>
        <v>2.3E-3</v>
      </c>
    </row>
    <row r="14" spans="1:16" x14ac:dyDescent="0.35">
      <c r="A14">
        <v>9</v>
      </c>
      <c r="B14" s="57">
        <v>2.2429999999999999E-2</v>
      </c>
      <c r="C14" s="26">
        <v>0.44</v>
      </c>
      <c r="D14" s="26">
        <f>IF(C14*Curves!B14&gt;=1%,C14*Curves!B14+Curves!B14,Curves!B14+1%)</f>
        <v>3.243E-2</v>
      </c>
      <c r="E14" s="26">
        <v>0.33</v>
      </c>
      <c r="F14" s="26">
        <f>IF(E14*Curves!B14&gt;=0%,-E14*Curves!B14+Curves!B14,Curves!B14)</f>
        <v>1.5028099999999999E-2</v>
      </c>
      <c r="H14">
        <v>9</v>
      </c>
      <c r="I14" s="63">
        <v>2.4729999999999999E-2</v>
      </c>
      <c r="J14" s="26">
        <v>0.44</v>
      </c>
      <c r="K14" s="25">
        <f>ROUND(IF(J14*Curves!B14&gt;=1%,(1-J14)*Curves!B14+P14,Curves!I14+1%),5)</f>
        <v>3.4729999999999997E-2</v>
      </c>
      <c r="L14" s="26">
        <v>0.33</v>
      </c>
      <c r="M14" s="25">
        <f>ROUND(IF(L14*Curves!B14&gt;=0%,(1-L14)*Curves!B14+P14,Curves!I14),5)</f>
        <v>1.7330000000000002E-2</v>
      </c>
      <c r="O14">
        <v>9</v>
      </c>
      <c r="P14" s="25">
        <f t="shared" si="0"/>
        <v>2.3E-3</v>
      </c>
    </row>
    <row r="15" spans="1:16" x14ac:dyDescent="0.35">
      <c r="A15">
        <v>10</v>
      </c>
      <c r="B15" s="57">
        <v>2.2669999999999999E-2</v>
      </c>
      <c r="C15" s="26">
        <v>0.42</v>
      </c>
      <c r="D15" s="26">
        <f>IF(C15*Curves!B15&gt;=1%,C15*Curves!B15+Curves!B15,Curves!B15+1%)</f>
        <v>3.2669999999999998E-2</v>
      </c>
      <c r="E15" s="26">
        <v>0.31</v>
      </c>
      <c r="F15" s="26">
        <f>IF(E15*Curves!B15&gt;=0%,-E15*Curves!B15+Curves!B15,Curves!B15)</f>
        <v>1.5642299999999998E-2</v>
      </c>
      <c r="H15">
        <v>10</v>
      </c>
      <c r="I15" s="63">
        <v>2.4969999999999999E-2</v>
      </c>
      <c r="J15" s="26">
        <v>0.42</v>
      </c>
      <c r="K15" s="25">
        <f>ROUND(IF(J15*Curves!B15&gt;=1%,(1-J15)*Curves!B15+P15,Curves!I15+1%),5)</f>
        <v>3.4970000000000001E-2</v>
      </c>
      <c r="L15" s="26">
        <v>0.31</v>
      </c>
      <c r="M15" s="25">
        <f>ROUND(IF(L15*Curves!B15&gt;=0%,(1-L15)*Curves!B15+P15,Curves!I15),5)</f>
        <v>1.7940000000000001E-2</v>
      </c>
      <c r="O15">
        <v>10</v>
      </c>
      <c r="P15" s="25">
        <f t="shared" si="0"/>
        <v>2.3E-3</v>
      </c>
    </row>
    <row r="16" spans="1:16" x14ac:dyDescent="0.35">
      <c r="A16">
        <v>11</v>
      </c>
      <c r="B16" s="57">
        <v>2.2859999999999998E-2</v>
      </c>
      <c r="C16" s="26">
        <v>0.39</v>
      </c>
      <c r="D16" s="26">
        <f>IF(C16*Curves!B16&gt;=1%,C16*Curves!B16+Curves!B16,Curves!B16+1%)</f>
        <v>3.286E-2</v>
      </c>
      <c r="E16" s="26">
        <v>0.3</v>
      </c>
      <c r="F16" s="26">
        <f>IF(E16*Curves!B16&gt;=0%,-E16*Curves!B16+Curves!B16,Curves!B16)</f>
        <v>1.6001999999999999E-2</v>
      </c>
      <c r="H16">
        <v>11</v>
      </c>
      <c r="I16" s="63">
        <v>2.5159999999999998E-2</v>
      </c>
      <c r="J16" s="26">
        <v>0.39</v>
      </c>
      <c r="K16" s="25">
        <f>ROUND(IF(J16*Curves!B16&gt;=1%,(1-J16)*Curves!B16+P16,Curves!I16+1%),5)</f>
        <v>3.5159999999999997E-2</v>
      </c>
      <c r="L16" s="26">
        <v>0.3</v>
      </c>
      <c r="M16" s="25">
        <f>ROUND(IF(L16*Curves!B16&gt;=0%,(1-L16)*Curves!B16+P16,Curves!I16),5)</f>
        <v>1.83E-2</v>
      </c>
      <c r="O16">
        <v>11</v>
      </c>
      <c r="P16" s="25">
        <f t="shared" si="0"/>
        <v>2.3E-3</v>
      </c>
    </row>
    <row r="17" spans="1:16" x14ac:dyDescent="0.35">
      <c r="A17">
        <v>12</v>
      </c>
      <c r="B17" s="57">
        <v>2.308E-2</v>
      </c>
      <c r="C17" s="26">
        <v>0.37</v>
      </c>
      <c r="D17" s="26">
        <f>IF(C17*Curves!B17&gt;=1%,C17*Curves!B17+Curves!B17,Curves!B17+1%)</f>
        <v>3.3079999999999998E-2</v>
      </c>
      <c r="E17" s="26">
        <v>0.28999999999999998</v>
      </c>
      <c r="F17" s="26">
        <f>IF(E17*Curves!B17&gt;=0%,-E17*Curves!B17+Curves!B17,Curves!B17)</f>
        <v>1.63868E-2</v>
      </c>
      <c r="H17">
        <v>12</v>
      </c>
      <c r="I17" s="63">
        <v>2.538E-2</v>
      </c>
      <c r="J17" s="26">
        <v>0.37</v>
      </c>
      <c r="K17" s="25">
        <f>ROUND(IF(J17*Curves!B17&gt;=1%,(1-J17)*Curves!B17+P17,Curves!I17+1%),5)</f>
        <v>3.5380000000000002E-2</v>
      </c>
      <c r="L17" s="26">
        <v>0.28999999999999998</v>
      </c>
      <c r="M17" s="25">
        <f>ROUND(IF(L17*Curves!B17&gt;=0%,(1-L17)*Curves!B17+P17,Curves!I17),5)</f>
        <v>1.8689999999999998E-2</v>
      </c>
      <c r="O17">
        <v>12</v>
      </c>
      <c r="P17" s="25">
        <f t="shared" si="0"/>
        <v>2.3E-3</v>
      </c>
    </row>
    <row r="18" spans="1:16" x14ac:dyDescent="0.35">
      <c r="A18">
        <v>13</v>
      </c>
      <c r="B18" s="57">
        <v>2.325E-2</v>
      </c>
      <c r="C18" s="26">
        <v>0.35</v>
      </c>
      <c r="D18" s="26">
        <f>IF(C18*Curves!B18&gt;=1%,C18*Curves!B18+Curves!B18,Curves!B18+1%)</f>
        <v>3.3250000000000002E-2</v>
      </c>
      <c r="E18" s="26">
        <v>0.28000000000000003</v>
      </c>
      <c r="F18" s="26">
        <f>IF(E18*Curves!B18&gt;=0%,-E18*Curves!B18+Curves!B18,Curves!B18)</f>
        <v>1.6739999999999998E-2</v>
      </c>
      <c r="H18">
        <v>13</v>
      </c>
      <c r="I18" s="63">
        <v>2.555E-2</v>
      </c>
      <c r="J18" s="26">
        <v>0.35</v>
      </c>
      <c r="K18" s="25">
        <f>ROUND(IF(J18*Curves!B18&gt;=1%,(1-J18)*Curves!B18+P18,Curves!I18+1%),5)</f>
        <v>3.5549999999999998E-2</v>
      </c>
      <c r="L18" s="26">
        <v>0.28000000000000003</v>
      </c>
      <c r="M18" s="25">
        <f>ROUND(IF(L18*Curves!B18&gt;=0%,(1-L18)*Curves!B18+P18,Curves!I18),5)</f>
        <v>1.9040000000000001E-2</v>
      </c>
      <c r="O18">
        <v>13</v>
      </c>
      <c r="P18" s="25">
        <f t="shared" si="0"/>
        <v>2.3E-3</v>
      </c>
    </row>
    <row r="19" spans="1:16" x14ac:dyDescent="0.35">
      <c r="A19">
        <v>14</v>
      </c>
      <c r="B19" s="57">
        <v>2.334E-2</v>
      </c>
      <c r="C19" s="26">
        <v>0.34</v>
      </c>
      <c r="D19" s="26">
        <f>IF(C19*Curves!B19&gt;=1%,C19*Curves!B19+Curves!B19,Curves!B19+1%)</f>
        <v>3.3340000000000002E-2</v>
      </c>
      <c r="E19" s="26">
        <v>0.28000000000000003</v>
      </c>
      <c r="F19" s="26">
        <f>IF(E19*Curves!B19&gt;=0%,-E19*Curves!B19+Curves!B19,Curves!B19)</f>
        <v>1.6804799999999998E-2</v>
      </c>
      <c r="H19">
        <v>14</v>
      </c>
      <c r="I19" s="63">
        <v>2.564E-2</v>
      </c>
      <c r="J19" s="26">
        <v>0.34</v>
      </c>
      <c r="K19" s="25">
        <f>ROUND(IF(J19*Curves!B19&gt;=1%,(1-J19)*Curves!B19+P19,Curves!I19+1%),5)</f>
        <v>3.5639999999999998E-2</v>
      </c>
      <c r="L19" s="26">
        <v>0.28000000000000003</v>
      </c>
      <c r="M19" s="25">
        <f>ROUND(IF(L19*Curves!B19&gt;=0%,(1-L19)*Curves!B19+P19,Curves!I19),5)</f>
        <v>1.9099999999999999E-2</v>
      </c>
      <c r="O19">
        <v>14</v>
      </c>
      <c r="P19" s="25">
        <f t="shared" si="0"/>
        <v>2.3E-3</v>
      </c>
    </row>
    <row r="20" spans="1:16" x14ac:dyDescent="0.35">
      <c r="A20">
        <v>15</v>
      </c>
      <c r="B20" s="57">
        <v>2.332E-2</v>
      </c>
      <c r="C20" s="26">
        <v>0.33</v>
      </c>
      <c r="D20" s="26">
        <f>IF(C20*Curves!B20&gt;=1%,C20*Curves!B20+Curves!B20,Curves!B20+1%)</f>
        <v>3.3320000000000002E-2</v>
      </c>
      <c r="E20" s="26">
        <v>0.27</v>
      </c>
      <c r="F20" s="26">
        <f>IF(E20*Curves!B20&gt;=0%,-E20*Curves!B20+Curves!B20,Curves!B20)</f>
        <v>1.70236E-2</v>
      </c>
      <c r="H20">
        <v>15</v>
      </c>
      <c r="I20" s="63">
        <v>2.562E-2</v>
      </c>
      <c r="J20" s="26">
        <v>0.33</v>
      </c>
      <c r="K20" s="25">
        <f>ROUND(IF(J20*Curves!B20&gt;=1%,(1-J20)*Curves!B20+P20,Curves!I20+1%),5)</f>
        <v>3.5619999999999999E-2</v>
      </c>
      <c r="L20" s="26">
        <v>0.27</v>
      </c>
      <c r="M20" s="25">
        <f>ROUND(IF(L20*Curves!B20&gt;=0%,(1-L20)*Curves!B20+P20,Curves!I20),5)</f>
        <v>1.932E-2</v>
      </c>
      <c r="O20">
        <v>15</v>
      </c>
      <c r="P20" s="25">
        <f t="shared" si="0"/>
        <v>2.3E-3</v>
      </c>
    </row>
    <row r="21" spans="1:16" x14ac:dyDescent="0.35">
      <c r="A21">
        <v>16</v>
      </c>
      <c r="B21" s="57">
        <v>2.3189999999999999E-2</v>
      </c>
      <c r="C21" s="26">
        <v>0.31</v>
      </c>
      <c r="D21" s="26">
        <f>IF(C21*Curves!B21&gt;=1%,C21*Curves!B21+Curves!B21,Curves!B21+1%)</f>
        <v>3.3189999999999997E-2</v>
      </c>
      <c r="E21" s="26">
        <v>0.28000000000000003</v>
      </c>
      <c r="F21" s="26">
        <f>IF(E21*Curves!B21&gt;=0%,-E21*Curves!B21+Curves!B21,Curves!B21)</f>
        <v>1.6696799999999998E-2</v>
      </c>
      <c r="H21">
        <v>16</v>
      </c>
      <c r="I21" s="63">
        <v>2.5489999999999999E-2</v>
      </c>
      <c r="J21" s="26">
        <v>0.31</v>
      </c>
      <c r="K21" s="25">
        <f>ROUND(IF(J21*Curves!B21&gt;=1%,(1-J21)*Curves!B21+P21,Curves!I21+1%),5)</f>
        <v>3.5490000000000001E-2</v>
      </c>
      <c r="L21" s="26">
        <v>0.28000000000000003</v>
      </c>
      <c r="M21" s="25">
        <f>ROUND(IF(L21*Curves!B21&gt;=0%,(1-L21)*Curves!B21+P21,Curves!I21),5)</f>
        <v>1.9E-2</v>
      </c>
      <c r="O21">
        <v>16</v>
      </c>
      <c r="P21" s="25">
        <f t="shared" si="0"/>
        <v>2.3E-3</v>
      </c>
    </row>
    <row r="22" spans="1:16" x14ac:dyDescent="0.35">
      <c r="A22">
        <v>17</v>
      </c>
      <c r="B22" s="57">
        <v>2.3009999999999999E-2</v>
      </c>
      <c r="C22" s="26">
        <v>0.3</v>
      </c>
      <c r="D22" s="26">
        <f>IF(C22*Curves!B22&gt;=1%,C22*Curves!B22+Curves!B22,Curves!B22+1%)</f>
        <v>3.3009999999999998E-2</v>
      </c>
      <c r="E22" s="26">
        <v>0.28000000000000003</v>
      </c>
      <c r="F22" s="26">
        <f>IF(E22*Curves!B22&gt;=0%,-E22*Curves!B22+Curves!B22,Curves!B22)</f>
        <v>1.6567199999999997E-2</v>
      </c>
      <c r="H22">
        <v>17</v>
      </c>
      <c r="I22" s="63">
        <v>2.5309999999999999E-2</v>
      </c>
      <c r="J22" s="26">
        <v>0.3</v>
      </c>
      <c r="K22" s="25">
        <f>ROUND(IF(J22*Curves!B22&gt;=1%,(1-J22)*Curves!B22+P22,Curves!I22+1%),5)</f>
        <v>3.5310000000000001E-2</v>
      </c>
      <c r="L22" s="26">
        <v>0.28000000000000003</v>
      </c>
      <c r="M22" s="25">
        <f>ROUND(IF(L22*Curves!B22&gt;=0%,(1-L22)*Curves!B22+P22,Curves!I22),5)</f>
        <v>1.8870000000000001E-2</v>
      </c>
      <c r="O22">
        <v>17</v>
      </c>
      <c r="P22" s="25">
        <f t="shared" si="0"/>
        <v>2.3E-3</v>
      </c>
    </row>
    <row r="23" spans="1:16" x14ac:dyDescent="0.35">
      <c r="A23">
        <v>18</v>
      </c>
      <c r="B23" s="57">
        <v>2.283E-2</v>
      </c>
      <c r="C23" s="26">
        <v>0.28999999999999998</v>
      </c>
      <c r="D23" s="26">
        <f>IF(C23*Curves!B23&gt;=1%,C23*Curves!B23+Curves!B23,Curves!B23+1%)</f>
        <v>3.2829999999999998E-2</v>
      </c>
      <c r="E23" s="26">
        <v>0.28000000000000003</v>
      </c>
      <c r="F23" s="26">
        <f>IF(E23*Curves!B23&gt;=0%,-E23*Curves!B23+Curves!B23,Curves!B23)</f>
        <v>1.64376E-2</v>
      </c>
      <c r="H23">
        <v>18</v>
      </c>
      <c r="I23" s="63">
        <v>2.513E-2</v>
      </c>
      <c r="J23" s="26">
        <v>0.28999999999999998</v>
      </c>
      <c r="K23" s="25">
        <f>ROUND(IF(J23*Curves!B23&gt;=1%,(1-J23)*Curves!B23+P23,Curves!I23+1%),5)</f>
        <v>3.5130000000000002E-2</v>
      </c>
      <c r="L23" s="26">
        <v>0.28000000000000003</v>
      </c>
      <c r="M23" s="25">
        <f>ROUND(IF(L23*Curves!B23&gt;=0%,(1-L23)*Curves!B23+P23,Curves!I23),5)</f>
        <v>1.874E-2</v>
      </c>
      <c r="O23">
        <v>18</v>
      </c>
      <c r="P23" s="25">
        <f t="shared" si="0"/>
        <v>2.3E-3</v>
      </c>
    </row>
    <row r="24" spans="1:16" x14ac:dyDescent="0.35">
      <c r="A24">
        <v>19</v>
      </c>
      <c r="B24" s="57">
        <v>2.2679999999999999E-2</v>
      </c>
      <c r="C24" s="26">
        <v>0.27</v>
      </c>
      <c r="D24" s="26">
        <f>IF(C24*Curves!B24&gt;=1%,C24*Curves!B24+Curves!B24,Curves!B24+1%)</f>
        <v>3.2680000000000001E-2</v>
      </c>
      <c r="E24" s="26">
        <v>0.28999999999999998</v>
      </c>
      <c r="F24" s="26">
        <f>IF(E24*Curves!B24&gt;=0%,-E24*Curves!B24+Curves!B24,Curves!B24)</f>
        <v>1.61028E-2</v>
      </c>
      <c r="H24">
        <v>19</v>
      </c>
      <c r="I24" s="63">
        <v>2.4979999999999999E-2</v>
      </c>
      <c r="J24" s="26">
        <v>0.27</v>
      </c>
      <c r="K24" s="25">
        <f>ROUND(IF(J24*Curves!B24&gt;=1%,(1-J24)*Curves!B24+P24,Curves!I24+1%),5)</f>
        <v>3.4979999999999997E-2</v>
      </c>
      <c r="L24" s="26">
        <v>0.28999999999999998</v>
      </c>
      <c r="M24" s="25">
        <f>ROUND(IF(L24*Curves!B24&gt;=0%,(1-L24)*Curves!B24+P24,Curves!I24),5)</f>
        <v>1.84E-2</v>
      </c>
      <c r="O24">
        <v>19</v>
      </c>
      <c r="P24" s="25">
        <f t="shared" si="0"/>
        <v>2.3E-3</v>
      </c>
    </row>
    <row r="25" spans="1:16" x14ac:dyDescent="0.35">
      <c r="A25">
        <v>20</v>
      </c>
      <c r="B25" s="57">
        <v>2.2589999999999999E-2</v>
      </c>
      <c r="C25" s="26">
        <v>0.26</v>
      </c>
      <c r="D25" s="26">
        <f>IF(C25*Curves!B25&gt;=1%,C25*Curves!B25+Curves!B25,Curves!B25+1%)</f>
        <v>3.2590000000000001E-2</v>
      </c>
      <c r="E25" s="26">
        <v>0.28999999999999998</v>
      </c>
      <c r="F25" s="26">
        <f>IF(E25*Curves!B25&gt;=0%,-E25*Curves!B25+Curves!B25,Curves!B25)</f>
        <v>1.6038900000000002E-2</v>
      </c>
      <c r="H25">
        <v>20</v>
      </c>
      <c r="I25" s="63">
        <v>2.4889999999999999E-2</v>
      </c>
      <c r="J25" s="26">
        <v>0.26</v>
      </c>
      <c r="K25" s="25">
        <f>ROUND(IF(J25*Curves!B25&gt;=1%,(1-J25)*Curves!B25+P25,Curves!I25+1%),5)</f>
        <v>3.4889999999999997E-2</v>
      </c>
      <c r="L25" s="26">
        <v>0.28999999999999998</v>
      </c>
      <c r="M25" s="25">
        <f>ROUND(IF(L25*Curves!B25&gt;=0%,(1-L25)*Curves!B25+P25,Curves!I25),5)</f>
        <v>1.8339999999999999E-2</v>
      </c>
      <c r="O25">
        <v>20</v>
      </c>
      <c r="P25" s="25">
        <f t="shared" si="0"/>
        <v>2.3E-3</v>
      </c>
    </row>
    <row r="26" spans="1:16" x14ac:dyDescent="0.35">
      <c r="A26">
        <v>21</v>
      </c>
      <c r="B26" s="57">
        <v>2.257E-2</v>
      </c>
      <c r="C26" s="26">
        <v>0.25914285714285717</v>
      </c>
      <c r="D26" s="26">
        <f>IF(C26*Curves!B26&gt;=1%,C26*Curves!B26+Curves!B26,Curves!B26+1%)</f>
        <v>3.2570000000000002E-2</v>
      </c>
      <c r="E26" s="26">
        <v>0.2887142857142857</v>
      </c>
      <c r="F26" s="26">
        <f>IF(E26*Curves!B26&gt;=0%,-E26*Curves!B26+Curves!B26,Curves!B26)</f>
        <v>1.6053718571428573E-2</v>
      </c>
      <c r="H26">
        <v>21</v>
      </c>
      <c r="I26" s="63">
        <v>2.486E-2</v>
      </c>
      <c r="J26" s="26">
        <v>0.25914285714285712</v>
      </c>
      <c r="K26" s="25">
        <f>ROUND(IF(J26*Curves!B26&gt;=1%,(1-J26)*Curves!B26+P26,Curves!I26+1%),5)</f>
        <v>3.4860000000000002E-2</v>
      </c>
      <c r="L26" s="26">
        <v>0.2887142857142857</v>
      </c>
      <c r="M26" s="25">
        <f>ROUND(IF(L26*Curves!B26&gt;=0%,(1-L26)*Curves!B26+P26,Curves!I26),5)</f>
        <v>1.8339999999999999E-2</v>
      </c>
      <c r="O26">
        <v>21</v>
      </c>
      <c r="P26" s="25">
        <f t="shared" si="0"/>
        <v>2.2900000000000004E-3</v>
      </c>
    </row>
    <row r="27" spans="1:16" x14ac:dyDescent="0.35">
      <c r="A27">
        <v>22</v>
      </c>
      <c r="B27" s="57">
        <v>2.2610000000000002E-2</v>
      </c>
      <c r="C27" s="26">
        <v>0.25828571428571429</v>
      </c>
      <c r="D27" s="26">
        <f>IF(C27*Curves!B27&gt;=1%,C27*Curves!B27+Curves!B27,Curves!B27+1%)</f>
        <v>3.261E-2</v>
      </c>
      <c r="E27" s="26">
        <v>0.28742857142857142</v>
      </c>
      <c r="F27" s="26">
        <f>IF(E27*Curves!B27&gt;=0%,-E27*Curves!B27+Curves!B27,Curves!B27)</f>
        <v>1.6111240000000002E-2</v>
      </c>
      <c r="H27">
        <v>22</v>
      </c>
      <c r="I27" s="63">
        <v>2.487E-2</v>
      </c>
      <c r="J27" s="26">
        <v>0.25828571428571429</v>
      </c>
      <c r="K27" s="25">
        <f>ROUND(IF(J27*Curves!B27&gt;=1%,(1-J27)*Curves!B27+P27,Curves!I27+1%),5)</f>
        <v>3.4869999999999998E-2</v>
      </c>
      <c r="L27" s="26">
        <v>0.28742857142857142</v>
      </c>
      <c r="M27" s="25">
        <f>ROUND(IF(L27*Curves!B27&gt;=0%,(1-L27)*Curves!B27+P27,Curves!I27),5)</f>
        <v>1.8370000000000001E-2</v>
      </c>
      <c r="O27">
        <v>22</v>
      </c>
      <c r="P27" s="25">
        <f t="shared" si="0"/>
        <v>2.2599999999999981E-3</v>
      </c>
    </row>
    <row r="28" spans="1:16" x14ac:dyDescent="0.35">
      <c r="A28">
        <v>23</v>
      </c>
      <c r="B28" s="57">
        <v>2.2700000000000001E-2</v>
      </c>
      <c r="C28" s="26">
        <v>0.25742857142857145</v>
      </c>
      <c r="D28" s="26">
        <f>IF(C28*Curves!B28&gt;=1%,C28*Curves!B28+Curves!B28,Curves!B28+1%)</f>
        <v>3.27E-2</v>
      </c>
      <c r="E28" s="26">
        <v>0.28614285714285714</v>
      </c>
      <c r="F28" s="26">
        <f>IF(E28*Curves!B28&gt;=0%,-E28*Curves!B28+Curves!B28,Curves!B28)</f>
        <v>1.6204557142857144E-2</v>
      </c>
      <c r="H28">
        <v>23</v>
      </c>
      <c r="I28" s="63">
        <v>2.4930000000000001E-2</v>
      </c>
      <c r="J28" s="26">
        <v>0.25742857142857145</v>
      </c>
      <c r="K28" s="25">
        <f>ROUND(IF(J28*Curves!B28&gt;=1%,(1-J28)*Curves!B28+P28,Curves!I28+1%),5)</f>
        <v>3.4930000000000003E-2</v>
      </c>
      <c r="L28" s="26">
        <v>0.28614285714285714</v>
      </c>
      <c r="M28" s="25">
        <f>ROUND(IF(L28*Curves!B28&gt;=0%,(1-L28)*Curves!B28+P28,Curves!I28),5)</f>
        <v>1.8429999999999998E-2</v>
      </c>
      <c r="O28">
        <v>23</v>
      </c>
      <c r="P28" s="25">
        <f t="shared" si="0"/>
        <v>2.2299999999999993E-3</v>
      </c>
    </row>
    <row r="29" spans="1:16" x14ac:dyDescent="0.35">
      <c r="A29">
        <v>24</v>
      </c>
      <c r="B29" s="57">
        <v>2.281E-2</v>
      </c>
      <c r="C29" s="26">
        <v>0.25657142857142856</v>
      </c>
      <c r="D29" s="26">
        <f>IF(C29*Curves!B29&gt;=1%,C29*Curves!B29+Curves!B29,Curves!B29+1%)</f>
        <v>3.2809999999999999E-2</v>
      </c>
      <c r="E29" s="26">
        <v>0.28485714285714286</v>
      </c>
      <c r="F29" s="26">
        <f>IF(E29*Curves!B29&gt;=0%,-E29*Curves!B29+Curves!B29,Curves!B29)</f>
        <v>1.6312408571428572E-2</v>
      </c>
      <c r="H29">
        <v>24</v>
      </c>
      <c r="I29" s="63">
        <v>2.5000000000000001E-2</v>
      </c>
      <c r="J29" s="26">
        <v>0.25657142857142856</v>
      </c>
      <c r="K29" s="25">
        <f>ROUND(IF(J29*Curves!B29&gt;=1%,(1-J29)*Curves!B29+P29,Curves!I29+1%),5)</f>
        <v>3.5000000000000003E-2</v>
      </c>
      <c r="L29" s="26">
        <v>0.28485714285714286</v>
      </c>
      <c r="M29" s="25">
        <f>ROUND(IF(L29*Curves!B29&gt;=0%,(1-L29)*Curves!B29+P29,Curves!I29),5)</f>
        <v>1.8499999999999999E-2</v>
      </c>
      <c r="O29">
        <v>24</v>
      </c>
      <c r="P29" s="25">
        <f t="shared" si="0"/>
        <v>2.190000000000001E-3</v>
      </c>
    </row>
    <row r="30" spans="1:16" x14ac:dyDescent="0.35">
      <c r="A30">
        <v>25</v>
      </c>
      <c r="B30" s="57">
        <v>2.2960000000000001E-2</v>
      </c>
      <c r="C30" s="26">
        <v>0.25571428571428573</v>
      </c>
      <c r="D30" s="26">
        <f>IF(C30*Curves!B30&gt;=1%,C30*Curves!B30+Curves!B30,Curves!B30+1%)</f>
        <v>3.2960000000000003E-2</v>
      </c>
      <c r="E30" s="26">
        <v>0.28357142857142853</v>
      </c>
      <c r="F30" s="26">
        <f>IF(E30*Curves!B30&gt;=0%,-E30*Curves!B30+Curves!B30,Curves!B30)</f>
        <v>1.6449200000000001E-2</v>
      </c>
      <c r="H30">
        <v>25</v>
      </c>
      <c r="I30" s="63">
        <v>2.5100000000000001E-2</v>
      </c>
      <c r="J30" s="26">
        <v>0.25571428571428573</v>
      </c>
      <c r="K30" s="25">
        <f>ROUND(IF(J30*Curves!B30&gt;=1%,(1-J30)*Curves!B30+P30,Curves!I30+1%),5)</f>
        <v>3.5099999999999999E-2</v>
      </c>
      <c r="L30" s="26">
        <v>0.28357142857142853</v>
      </c>
      <c r="M30" s="25">
        <f>ROUND(IF(L30*Curves!B30&gt;=0%,(1-L30)*Curves!B30+P30,Curves!I30),5)</f>
        <v>1.8589999999999999E-2</v>
      </c>
      <c r="O30">
        <v>25</v>
      </c>
      <c r="P30" s="25">
        <f t="shared" si="0"/>
        <v>2.1399999999999995E-3</v>
      </c>
    </row>
    <row r="31" spans="1:16" x14ac:dyDescent="0.35">
      <c r="A31">
        <v>26</v>
      </c>
      <c r="B31" s="57">
        <v>2.3120000000000002E-2</v>
      </c>
      <c r="C31" s="26">
        <v>0.25485714285714289</v>
      </c>
      <c r="D31" s="26">
        <f>IF(C31*Curves!B31&gt;=1%,C31*Curves!B31+Curves!B31,Curves!B31+1%)</f>
        <v>3.3120000000000004E-2</v>
      </c>
      <c r="E31" s="26">
        <v>0.28228571428571425</v>
      </c>
      <c r="F31" s="26">
        <f>IF(E31*Curves!B31&gt;=0%,-E31*Curves!B31+Curves!B31,Curves!B31)</f>
        <v>1.6593554285714289E-2</v>
      </c>
      <c r="H31">
        <v>26</v>
      </c>
      <c r="I31" s="63">
        <v>2.5219999999999999E-2</v>
      </c>
      <c r="J31" s="26">
        <v>0.25485714285714289</v>
      </c>
      <c r="K31" s="25">
        <f>ROUND(IF(J31*Curves!B31&gt;=1%,(1-J31)*Curves!B31+P31,Curves!I31+1%),5)</f>
        <v>3.5220000000000001E-2</v>
      </c>
      <c r="L31" s="26">
        <v>0.28228571428571425</v>
      </c>
      <c r="M31" s="25">
        <f>ROUND(IF(L31*Curves!B31&gt;=0%,(1-L31)*Curves!B31+P31,Curves!I31),5)</f>
        <v>1.8689999999999998E-2</v>
      </c>
      <c r="O31">
        <v>26</v>
      </c>
      <c r="P31" s="25">
        <f t="shared" si="0"/>
        <v>2.0999999999999977E-3</v>
      </c>
    </row>
    <row r="32" spans="1:16" x14ac:dyDescent="0.35">
      <c r="A32">
        <v>27</v>
      </c>
      <c r="B32" s="57">
        <v>2.3290000000000002E-2</v>
      </c>
      <c r="C32" s="26">
        <v>0.254</v>
      </c>
      <c r="D32" s="26">
        <f>IF(C32*Curves!B32&gt;=1%,C32*Curves!B32+Curves!B32,Curves!B32+1%)</f>
        <v>3.329E-2</v>
      </c>
      <c r="E32" s="26">
        <v>0.28099999999999997</v>
      </c>
      <c r="F32" s="26">
        <f>IF(E32*Curves!B32&gt;=0%,-E32*Curves!B32+Curves!B32,Curves!B32)</f>
        <v>1.6745510000000002E-2</v>
      </c>
      <c r="H32">
        <v>27</v>
      </c>
      <c r="I32" s="63">
        <v>2.5350000000000001E-2</v>
      </c>
      <c r="J32" s="26">
        <v>0.254</v>
      </c>
      <c r="K32" s="25">
        <f>ROUND(IF(J32*Curves!B32&gt;=1%,(1-J32)*Curves!B32+P32,Curves!I32+1%),5)</f>
        <v>3.5349999999999999E-2</v>
      </c>
      <c r="L32" s="26">
        <v>0.28099999999999997</v>
      </c>
      <c r="M32" s="25">
        <f>ROUND(IF(L32*Curves!B32&gt;=0%,(1-L32)*Curves!B32+P32,Curves!I32),5)</f>
        <v>1.881E-2</v>
      </c>
      <c r="O32">
        <v>27</v>
      </c>
      <c r="P32" s="25">
        <f t="shared" si="0"/>
        <v>2.0599999999999993E-3</v>
      </c>
    </row>
    <row r="33" spans="1:16" x14ac:dyDescent="0.35">
      <c r="A33">
        <v>28</v>
      </c>
      <c r="B33" s="57">
        <v>2.3470000000000001E-2</v>
      </c>
      <c r="C33" s="26">
        <v>0.25314285714285717</v>
      </c>
      <c r="D33" s="26">
        <f>IF(C33*Curves!B33&gt;=1%,C33*Curves!B33+Curves!B33,Curves!B33+1%)</f>
        <v>3.347E-2</v>
      </c>
      <c r="E33" s="26">
        <v>0.27971428571428569</v>
      </c>
      <c r="F33" s="26">
        <f>IF(E33*Curves!B33&gt;=0%,-E33*Curves!B33+Curves!B33,Curves!B33)</f>
        <v>1.6905105714285718E-2</v>
      </c>
      <c r="H33">
        <v>28</v>
      </c>
      <c r="I33" s="63">
        <v>2.5479999999999999E-2</v>
      </c>
      <c r="J33" s="26">
        <v>0.25314285714285711</v>
      </c>
      <c r="K33" s="25">
        <f>ROUND(IF(J33*Curves!B33&gt;=1%,(1-J33)*Curves!B33+P33,Curves!I33+1%),5)</f>
        <v>3.5479999999999998E-2</v>
      </c>
      <c r="L33" s="26">
        <v>0.27971428571428569</v>
      </c>
      <c r="M33" s="25">
        <f>ROUND(IF(L33*Curves!B33&gt;=0%,(1-L33)*Curves!B33+P33,Curves!I33),5)</f>
        <v>1.8919999999999999E-2</v>
      </c>
      <c r="O33">
        <v>28</v>
      </c>
      <c r="P33" s="25">
        <f t="shared" si="0"/>
        <v>2.0099999999999979E-3</v>
      </c>
    </row>
    <row r="34" spans="1:16" x14ac:dyDescent="0.35">
      <c r="A34">
        <v>29</v>
      </c>
      <c r="B34" s="57">
        <v>2.366E-2</v>
      </c>
      <c r="C34" s="26">
        <v>0.25228571428571428</v>
      </c>
      <c r="D34" s="26">
        <f>IF(C34*Curves!B34&gt;=1%,C34*Curves!B34+Curves!B34,Curves!B34+1%)</f>
        <v>3.3660000000000002E-2</v>
      </c>
      <c r="E34" s="26">
        <v>0.27842857142857141</v>
      </c>
      <c r="F34" s="26">
        <f>IF(E34*Curves!B34&gt;=0%,-E34*Curves!B34+Curves!B34,Curves!B34)</f>
        <v>1.7072380000000002E-2</v>
      </c>
      <c r="H34">
        <v>29</v>
      </c>
      <c r="I34" s="63">
        <v>2.562E-2</v>
      </c>
      <c r="J34" s="26">
        <v>0.25228571428571428</v>
      </c>
      <c r="K34" s="25">
        <f>ROUND(IF(J34*Curves!B34&gt;=1%,(1-J34)*Curves!B34+P34,Curves!I34+1%),5)</f>
        <v>3.5619999999999999E-2</v>
      </c>
      <c r="L34" s="26">
        <v>0.27842857142857141</v>
      </c>
      <c r="M34" s="25">
        <f>ROUND(IF(L34*Curves!B34&gt;=0%,(1-L34)*Curves!B34+P34,Curves!I34),5)</f>
        <v>1.9029999999999998E-2</v>
      </c>
      <c r="O34">
        <v>29</v>
      </c>
      <c r="P34" s="25">
        <f t="shared" si="0"/>
        <v>1.9599999999999999E-3</v>
      </c>
    </row>
    <row r="35" spans="1:16" x14ac:dyDescent="0.35">
      <c r="A35">
        <v>30</v>
      </c>
      <c r="B35" s="57">
        <v>2.385E-2</v>
      </c>
      <c r="C35" s="26">
        <v>0.25142857142857145</v>
      </c>
      <c r="D35" s="26">
        <f>IF(C35*Curves!B35&gt;=1%,C35*Curves!B35+Curves!B35,Curves!B35+1%)</f>
        <v>3.3849999999999998E-2</v>
      </c>
      <c r="E35" s="26">
        <v>0.27714285714285714</v>
      </c>
      <c r="F35" s="26">
        <f>IF(E35*Curves!B35&gt;=0%,-E35*Curves!B35+Curves!B35,Curves!B35)</f>
        <v>1.7240142857142857E-2</v>
      </c>
      <c r="H35">
        <v>30</v>
      </c>
      <c r="I35" s="63">
        <v>2.5760000000000002E-2</v>
      </c>
      <c r="J35" s="26">
        <v>0.25142857142857145</v>
      </c>
      <c r="K35" s="25">
        <f>ROUND(IF(J35*Curves!B35&gt;=1%,(1-J35)*Curves!B35+P35,Curves!I35+1%),5)</f>
        <v>3.576E-2</v>
      </c>
      <c r="L35" s="26">
        <v>0.27714285714285714</v>
      </c>
      <c r="M35" s="25">
        <f>ROUND(IF(L35*Curves!B35&gt;=0%,(1-L35)*Curves!B35+P35,Curves!I35),5)</f>
        <v>1.915E-2</v>
      </c>
      <c r="O35">
        <v>30</v>
      </c>
      <c r="P35" s="25">
        <f t="shared" si="0"/>
        <v>1.910000000000002E-3</v>
      </c>
    </row>
    <row r="36" spans="1:16" x14ac:dyDescent="0.35">
      <c r="A36">
        <v>31</v>
      </c>
      <c r="B36" s="57">
        <v>2.4039999999999999E-2</v>
      </c>
      <c r="C36" s="26">
        <v>0.25057142857142856</v>
      </c>
      <c r="D36" s="26">
        <f>IF(C36*Curves!B36&gt;=1%,C36*Curves!B36+Curves!B36,Curves!B36+1%)</f>
        <v>3.4040000000000001E-2</v>
      </c>
      <c r="E36" s="26">
        <v>0.27585714285714286</v>
      </c>
      <c r="F36" s="26">
        <f>IF(E36*Curves!B36&gt;=0%,-E36*Curves!B36+Curves!B36,Curves!B36)</f>
        <v>1.7408394285714286E-2</v>
      </c>
      <c r="H36">
        <v>31</v>
      </c>
      <c r="I36" s="63">
        <v>2.5909999999999999E-2</v>
      </c>
      <c r="J36" s="26">
        <v>0.25057142857142856</v>
      </c>
      <c r="K36" s="25">
        <f>ROUND(IF(J36*Curves!B36&gt;=1%,(1-J36)*Curves!B36+P36,Curves!I36+1%),5)</f>
        <v>3.5909999999999997E-2</v>
      </c>
      <c r="L36" s="26">
        <v>0.27585714285714286</v>
      </c>
      <c r="M36" s="25">
        <f>ROUND(IF(L36*Curves!B36&gt;=0%,(1-L36)*Curves!B36+P36,Curves!I36),5)</f>
        <v>1.9279999999999999E-2</v>
      </c>
      <c r="O36">
        <v>31</v>
      </c>
      <c r="P36" s="25">
        <f t="shared" si="0"/>
        <v>1.8700000000000001E-3</v>
      </c>
    </row>
    <row r="37" spans="1:16" x14ac:dyDescent="0.35">
      <c r="A37">
        <v>32</v>
      </c>
      <c r="B37" s="57">
        <v>2.4230000000000002E-2</v>
      </c>
      <c r="C37" s="26">
        <v>0.24971428571428572</v>
      </c>
      <c r="D37" s="26">
        <f>IF(C37*Curves!B37&gt;=1%,C37*Curves!B37+Curves!B37,Curves!B37+1%)</f>
        <v>3.4230000000000003E-2</v>
      </c>
      <c r="E37" s="26">
        <v>0.27457142857142858</v>
      </c>
      <c r="F37" s="26">
        <f>IF(E37*Curves!B37&gt;=0%,-E37*Curves!B37+Curves!B37,Curves!B37)</f>
        <v>1.7577134285714287E-2</v>
      </c>
      <c r="H37">
        <v>32</v>
      </c>
      <c r="I37" s="63">
        <v>2.605E-2</v>
      </c>
      <c r="J37" s="26">
        <v>0.24971428571428572</v>
      </c>
      <c r="K37" s="25">
        <f>ROUND(IF(J37*Curves!B37&gt;=1%,(1-J37)*Curves!B37+P37,Curves!I37+1%),5)</f>
        <v>3.6049999999999999E-2</v>
      </c>
      <c r="L37" s="26">
        <v>0.27457142857142858</v>
      </c>
      <c r="M37" s="25">
        <f>ROUND(IF(L37*Curves!B37&gt;=0%,(1-L37)*Curves!B37+P37,Curves!I37),5)</f>
        <v>1.9400000000000001E-2</v>
      </c>
      <c r="O37">
        <v>32</v>
      </c>
      <c r="P37" s="25">
        <f t="shared" si="0"/>
        <v>1.8199999999999987E-3</v>
      </c>
    </row>
    <row r="38" spans="1:16" x14ac:dyDescent="0.35">
      <c r="A38">
        <v>33</v>
      </c>
      <c r="B38" s="57">
        <v>2.4420000000000001E-2</v>
      </c>
      <c r="C38" s="26">
        <v>0.24885714285714286</v>
      </c>
      <c r="D38" s="26">
        <f>IF(C38*Curves!B38&gt;=1%,C38*Curves!B38+Curves!B38,Curves!B38+1%)</f>
        <v>3.4419999999999999E-2</v>
      </c>
      <c r="E38" s="26">
        <v>0.2732857142857143</v>
      </c>
      <c r="F38" s="26">
        <f>IF(E38*Curves!B38&gt;=0%,-E38*Curves!B38+Curves!B38,Curves!B38)</f>
        <v>1.7746362857142858E-2</v>
      </c>
      <c r="H38">
        <v>33</v>
      </c>
      <c r="I38" s="63">
        <v>2.6190000000000001E-2</v>
      </c>
      <c r="J38" s="26">
        <v>0.24885714285714286</v>
      </c>
      <c r="K38" s="25">
        <f>ROUND(IF(J38*Curves!B38&gt;=1%,(1-J38)*Curves!B38+P38,Curves!I38+1%),5)</f>
        <v>3.619E-2</v>
      </c>
      <c r="L38" s="26">
        <v>0.27328571428571424</v>
      </c>
      <c r="M38" s="25">
        <f>ROUND(IF(L38*Curves!B38&gt;=0%,(1-L38)*Curves!B38+P38,Curves!I38),5)</f>
        <v>1.9519999999999999E-2</v>
      </c>
      <c r="O38">
        <v>33</v>
      </c>
      <c r="P38" s="25">
        <f t="shared" ref="P38:P69" si="1">I38-B38</f>
        <v>1.7700000000000007E-3</v>
      </c>
    </row>
    <row r="39" spans="1:16" x14ac:dyDescent="0.35">
      <c r="A39">
        <v>34</v>
      </c>
      <c r="B39" s="57">
        <v>2.461E-2</v>
      </c>
      <c r="C39" s="26">
        <v>0.248</v>
      </c>
      <c r="D39" s="26">
        <f>IF(C39*Curves!B39&gt;=1%,C39*Curves!B39+Curves!B39,Curves!B39+1%)</f>
        <v>3.4610000000000002E-2</v>
      </c>
      <c r="E39" s="26">
        <v>0.27199999999999996</v>
      </c>
      <c r="F39" s="26">
        <f>IF(E39*Curves!B39&gt;=0%,-E39*Curves!B39+Curves!B39,Curves!B39)</f>
        <v>1.7916080000000001E-2</v>
      </c>
      <c r="H39">
        <v>34</v>
      </c>
      <c r="I39" s="63">
        <v>2.6339999999999999E-2</v>
      </c>
      <c r="J39" s="26">
        <v>0.248</v>
      </c>
      <c r="K39" s="25">
        <f>ROUND(IF(J39*Curves!B39&gt;=1%,(1-J39)*Curves!B39+P39,Curves!I39+1%),5)</f>
        <v>3.6339999999999997E-2</v>
      </c>
      <c r="L39" s="26">
        <v>0.27199999999999996</v>
      </c>
      <c r="M39" s="25">
        <f>ROUND(IF(L39*Curves!B39&gt;=0%,(1-L39)*Curves!B39+P39,Curves!I39),5)</f>
        <v>1.9650000000000001E-2</v>
      </c>
      <c r="O39">
        <v>34</v>
      </c>
      <c r="P39" s="25">
        <f t="shared" si="1"/>
        <v>1.7299999999999989E-3</v>
      </c>
    </row>
    <row r="40" spans="1:16" x14ac:dyDescent="0.35">
      <c r="A40">
        <v>35</v>
      </c>
      <c r="B40" s="57">
        <v>2.479E-2</v>
      </c>
      <c r="C40" s="26">
        <v>0.24714285714285716</v>
      </c>
      <c r="D40" s="26">
        <f>IF(C40*Curves!B40&gt;=1%,C40*Curves!B40+Curves!B40,Curves!B40+1%)</f>
        <v>3.4790000000000001E-2</v>
      </c>
      <c r="E40" s="26">
        <v>0.27071428571428569</v>
      </c>
      <c r="F40" s="26">
        <f>IF(E40*Curves!B40&gt;=0%,-E40*Curves!B40+Curves!B40,Curves!B40)</f>
        <v>1.8078992857142859E-2</v>
      </c>
      <c r="H40">
        <v>35</v>
      </c>
      <c r="I40" s="63">
        <v>2.648E-2</v>
      </c>
      <c r="J40" s="26">
        <v>0.24714285714285716</v>
      </c>
      <c r="K40" s="25">
        <f>ROUND(IF(J40*Curves!B40&gt;=1%,(1-J40)*Curves!B40+P40,Curves!I40+1%),5)</f>
        <v>3.6479999999999999E-2</v>
      </c>
      <c r="L40" s="26">
        <v>0.27071428571428569</v>
      </c>
      <c r="M40" s="25">
        <f>ROUND(IF(L40*Curves!B40&gt;=0%,(1-L40)*Curves!B40+P40,Curves!I40),5)</f>
        <v>1.9769999999999999E-2</v>
      </c>
      <c r="O40">
        <v>35</v>
      </c>
      <c r="P40" s="25">
        <f t="shared" si="1"/>
        <v>1.6900000000000005E-3</v>
      </c>
    </row>
    <row r="41" spans="1:16" x14ac:dyDescent="0.35">
      <c r="A41">
        <v>36</v>
      </c>
      <c r="B41" s="57">
        <v>2.4969999999999999E-2</v>
      </c>
      <c r="C41" s="26">
        <v>0.2462857142857143</v>
      </c>
      <c r="D41" s="26">
        <f>IF(C41*Curves!B41&gt;=1%,C41*Curves!B41+Curves!B41,Curves!B41+1%)</f>
        <v>3.4970000000000001E-2</v>
      </c>
      <c r="E41" s="26">
        <v>0.26942857142857141</v>
      </c>
      <c r="F41" s="26">
        <f>IF(E41*Curves!B41&gt;=0%,-E41*Curves!B41+Curves!B41,Curves!B41)</f>
        <v>1.8242368571428573E-2</v>
      </c>
      <c r="H41">
        <v>36</v>
      </c>
      <c r="I41" s="63">
        <v>2.6610000000000002E-2</v>
      </c>
      <c r="J41" s="26">
        <v>0.2462857142857143</v>
      </c>
      <c r="K41" s="25">
        <f>ROUND(IF(J41*Curves!B41&gt;=1%,(1-J41)*Curves!B41+P41,Curves!I41+1%),5)</f>
        <v>3.6609999999999997E-2</v>
      </c>
      <c r="L41" s="26">
        <v>0.26942857142857141</v>
      </c>
      <c r="M41" s="25">
        <f>ROUND(IF(L41*Curves!B41&gt;=0%,(1-L41)*Curves!B41+P41,Curves!I41),5)</f>
        <v>1.9879999999999998E-2</v>
      </c>
      <c r="O41">
        <v>36</v>
      </c>
      <c r="P41" s="25">
        <f t="shared" si="1"/>
        <v>1.6400000000000026E-3</v>
      </c>
    </row>
    <row r="42" spans="1:16" x14ac:dyDescent="0.35">
      <c r="A42">
        <v>37</v>
      </c>
      <c r="B42" s="57">
        <v>2.5139999999999999E-2</v>
      </c>
      <c r="C42" s="26">
        <v>0.24542857142857144</v>
      </c>
      <c r="D42" s="26">
        <f>IF(C42*Curves!B42&gt;=1%,C42*Curves!B42+Curves!B42,Curves!B42+1%)</f>
        <v>3.5139999999999998E-2</v>
      </c>
      <c r="E42" s="26">
        <v>0.26814285714285713</v>
      </c>
      <c r="F42" s="26">
        <f>IF(E42*Curves!B42&gt;=0%,-E42*Curves!B42+Curves!B42,Curves!B42)</f>
        <v>1.8398888571428573E-2</v>
      </c>
      <c r="H42">
        <v>37</v>
      </c>
      <c r="I42" s="63">
        <v>2.6749999999999999E-2</v>
      </c>
      <c r="J42" s="26">
        <v>0.24542857142857144</v>
      </c>
      <c r="K42" s="25">
        <f>ROUND(IF(J42*Curves!B42&gt;=1%,(1-J42)*Curves!B42+P42,Curves!I42+1%),5)</f>
        <v>3.6749999999999998E-2</v>
      </c>
      <c r="L42" s="26">
        <v>0.26814285714285713</v>
      </c>
      <c r="M42" s="25">
        <f>ROUND(IF(L42*Curves!B42&gt;=0%,(1-L42)*Curves!B42+P42,Curves!I42),5)</f>
        <v>2.001E-2</v>
      </c>
      <c r="O42">
        <v>37</v>
      </c>
      <c r="P42" s="25">
        <f t="shared" si="1"/>
        <v>1.6100000000000003E-3</v>
      </c>
    </row>
    <row r="43" spans="1:16" x14ac:dyDescent="0.35">
      <c r="A43">
        <v>38</v>
      </c>
      <c r="B43" s="57">
        <v>2.5309999999999999E-2</v>
      </c>
      <c r="C43" s="26">
        <v>0.24457142857142858</v>
      </c>
      <c r="D43" s="26">
        <f>IF(C43*Curves!B43&gt;=1%,C43*Curves!B43+Curves!B43,Curves!B43+1%)</f>
        <v>3.5310000000000001E-2</v>
      </c>
      <c r="E43" s="26">
        <v>0.26685714285714285</v>
      </c>
      <c r="F43" s="26">
        <f>IF(E43*Curves!B43&gt;=0%,-E43*Curves!B43+Curves!B43,Curves!B43)</f>
        <v>1.8555845714285715E-2</v>
      </c>
      <c r="H43">
        <v>38</v>
      </c>
      <c r="I43" s="63">
        <v>2.6880000000000001E-2</v>
      </c>
      <c r="J43" s="26">
        <v>0.24457142857142855</v>
      </c>
      <c r="K43" s="25">
        <f>ROUND(IF(J43*Curves!B43&gt;=1%,(1-J43)*Curves!B43+P43,Curves!I43+1%),5)</f>
        <v>3.6880000000000003E-2</v>
      </c>
      <c r="L43" s="26">
        <v>0.26685714285714285</v>
      </c>
      <c r="M43" s="25">
        <f>ROUND(IF(L43*Curves!B43&gt;=0%,(1-L43)*Curves!B43+P43,Curves!I43),5)</f>
        <v>2.0129999999999999E-2</v>
      </c>
      <c r="O43">
        <v>38</v>
      </c>
      <c r="P43" s="25">
        <f t="shared" si="1"/>
        <v>1.5700000000000019E-3</v>
      </c>
    </row>
    <row r="44" spans="1:16" x14ac:dyDescent="0.35">
      <c r="A44">
        <v>39</v>
      </c>
      <c r="B44" s="57">
        <v>2.547E-2</v>
      </c>
      <c r="C44" s="26">
        <v>0.24371428571428572</v>
      </c>
      <c r="D44" s="26">
        <f>IF(C44*Curves!B44&gt;=1%,C44*Curves!B44+Curves!B44,Curves!B44+1%)</f>
        <v>3.5470000000000002E-2</v>
      </c>
      <c r="E44" s="26">
        <v>0.26557142857142857</v>
      </c>
      <c r="F44" s="26">
        <f>IF(E44*Curves!B44&gt;=0%,-E44*Curves!B44+Curves!B44,Curves!B44)</f>
        <v>1.8705895714285714E-2</v>
      </c>
      <c r="H44">
        <v>39</v>
      </c>
      <c r="I44" s="63">
        <v>2.7009999999999999E-2</v>
      </c>
      <c r="J44" s="26">
        <v>0.24371428571428569</v>
      </c>
      <c r="K44" s="25">
        <f>ROUND(IF(J44*Curves!B44&gt;=1%,(1-J44)*Curves!B44+P44,Curves!I44+1%),5)</f>
        <v>3.7010000000000001E-2</v>
      </c>
      <c r="L44" s="26">
        <v>0.26557142857142857</v>
      </c>
      <c r="M44" s="25">
        <f>ROUND(IF(L44*Curves!B44&gt;=0%,(1-L44)*Curves!B44+P44,Curves!I44),5)</f>
        <v>2.0250000000000001E-2</v>
      </c>
      <c r="O44">
        <v>39</v>
      </c>
      <c r="P44" s="25">
        <f t="shared" si="1"/>
        <v>1.5399999999999997E-3</v>
      </c>
    </row>
    <row r="45" spans="1:16" x14ac:dyDescent="0.35">
      <c r="A45">
        <v>40</v>
      </c>
      <c r="B45" s="57">
        <v>2.563E-2</v>
      </c>
      <c r="C45" s="26">
        <v>0.24285714285714285</v>
      </c>
      <c r="D45" s="26">
        <f>IF(C45*Curves!B45&gt;=1%,C45*Curves!B45+Curves!B45,Curves!B45+1%)</f>
        <v>3.5630000000000002E-2</v>
      </c>
      <c r="E45" s="26">
        <v>0.26428571428571429</v>
      </c>
      <c r="F45" s="26">
        <f>IF(E45*Curves!B45&gt;=0%,-E45*Curves!B45+Curves!B45,Curves!B45)</f>
        <v>1.8856357142857143E-2</v>
      </c>
      <c r="H45">
        <v>40</v>
      </c>
      <c r="I45" s="63">
        <v>2.7130000000000001E-2</v>
      </c>
      <c r="J45" s="26">
        <v>0.24285714285714285</v>
      </c>
      <c r="K45" s="25">
        <f>ROUND(IF(J45*Curves!B45&gt;=1%,(1-J45)*Curves!B45+P45,Curves!I45+1%),5)</f>
        <v>3.7130000000000003E-2</v>
      </c>
      <c r="L45" s="26">
        <v>0.26428571428571429</v>
      </c>
      <c r="M45" s="25">
        <f>ROUND(IF(L45*Curves!B45&gt;=0%,(1-L45)*Curves!B45+P45,Curves!I45),5)</f>
        <v>2.036E-2</v>
      </c>
      <c r="O45">
        <v>40</v>
      </c>
      <c r="P45" s="25">
        <f t="shared" si="1"/>
        <v>1.5000000000000013E-3</v>
      </c>
    </row>
    <row r="46" spans="1:16" x14ac:dyDescent="0.35">
      <c r="A46">
        <v>41</v>
      </c>
      <c r="B46" s="57">
        <v>2.579E-2</v>
      </c>
      <c r="C46" s="26">
        <v>0.24200000000000002</v>
      </c>
      <c r="D46" s="26">
        <f>IF(C46*Curves!B46&gt;=1%,C46*Curves!B46+Curves!B46,Curves!B46+1%)</f>
        <v>3.5790000000000002E-2</v>
      </c>
      <c r="E46" s="26">
        <v>0.26300000000000001</v>
      </c>
      <c r="F46" s="26">
        <f>IF(E46*Curves!B46&gt;=0%,-E46*Curves!B46+Curves!B46,Curves!B46)</f>
        <v>1.900723E-2</v>
      </c>
      <c r="H46">
        <v>41</v>
      </c>
      <c r="I46" s="63">
        <v>2.725E-2</v>
      </c>
      <c r="J46" s="26">
        <v>0.24199999999999999</v>
      </c>
      <c r="K46" s="25">
        <f>ROUND(IF(J46*Curves!B46&gt;=1%,(1-J46)*Curves!B46+P46,Curves!I46+1%),5)</f>
        <v>3.7249999999999998E-2</v>
      </c>
      <c r="L46" s="26">
        <v>0.26300000000000001</v>
      </c>
      <c r="M46" s="25">
        <f>ROUND(IF(L46*Curves!B46&gt;=0%,(1-L46)*Curves!B46+P46,Curves!I46),5)</f>
        <v>2.0469999999999999E-2</v>
      </c>
      <c r="O46">
        <v>41</v>
      </c>
      <c r="P46" s="25">
        <f t="shared" si="1"/>
        <v>1.4599999999999995E-3</v>
      </c>
    </row>
    <row r="47" spans="1:16" x14ac:dyDescent="0.35">
      <c r="A47">
        <v>42</v>
      </c>
      <c r="B47" s="57">
        <v>2.5940000000000001E-2</v>
      </c>
      <c r="C47" s="26">
        <v>0.24114285714285716</v>
      </c>
      <c r="D47" s="26">
        <f>IF(C47*Curves!B47&gt;=1%,C47*Curves!B47+Curves!B47,Curves!B47+1%)</f>
        <v>3.594E-2</v>
      </c>
      <c r="E47" s="26">
        <v>0.26171428571428568</v>
      </c>
      <c r="F47" s="26">
        <f>IF(E47*Curves!B47&gt;=0%,-E47*Curves!B47+Curves!B47,Curves!B47)</f>
        <v>1.915113142857143E-2</v>
      </c>
      <c r="H47">
        <v>42</v>
      </c>
      <c r="I47" s="63">
        <v>2.7369999999999998E-2</v>
      </c>
      <c r="J47" s="26">
        <v>0.24114285714285713</v>
      </c>
      <c r="K47" s="25">
        <f>ROUND(IF(J47*Curves!B47&gt;=1%,(1-J47)*Curves!B47+P47,Curves!I47+1%),5)</f>
        <v>3.737E-2</v>
      </c>
      <c r="L47" s="26">
        <v>0.26171428571428568</v>
      </c>
      <c r="M47" s="25">
        <f>ROUND(IF(L47*Curves!B47&gt;=0%,(1-L47)*Curves!B47+P47,Curves!I47),5)</f>
        <v>2.0580000000000001E-2</v>
      </c>
      <c r="O47">
        <v>42</v>
      </c>
      <c r="P47" s="25">
        <f t="shared" si="1"/>
        <v>1.4299999999999972E-3</v>
      </c>
    </row>
    <row r="48" spans="1:16" x14ac:dyDescent="0.35">
      <c r="A48">
        <v>43</v>
      </c>
      <c r="B48" s="57">
        <v>2.6079999999999999E-2</v>
      </c>
      <c r="C48" s="26">
        <v>0.2402857142857143</v>
      </c>
      <c r="D48" s="26">
        <f>IF(C48*Curves!B48&gt;=1%,C48*Curves!B48+Curves!B48,Curves!B48+1%)</f>
        <v>3.6080000000000001E-2</v>
      </c>
      <c r="E48" s="26">
        <v>0.2604285714285714</v>
      </c>
      <c r="F48" s="26">
        <f>IF(E48*Curves!B48&gt;=0%,-E48*Curves!B48+Curves!B48,Curves!B48)</f>
        <v>1.9288022857142859E-2</v>
      </c>
      <c r="H48">
        <v>43</v>
      </c>
      <c r="I48" s="63">
        <v>2.7480000000000001E-2</v>
      </c>
      <c r="J48" s="26">
        <v>0.2402857142857143</v>
      </c>
      <c r="K48" s="25">
        <f>ROUND(IF(J48*Curves!B48&gt;=1%,(1-J48)*Curves!B48+P48,Curves!I48+1%),5)</f>
        <v>3.7479999999999999E-2</v>
      </c>
      <c r="L48" s="26">
        <v>0.2604285714285714</v>
      </c>
      <c r="M48" s="25">
        <f>ROUND(IF(L48*Curves!B48&gt;=0%,(1-L48)*Curves!B48+P48,Curves!I48),5)</f>
        <v>2.069E-2</v>
      </c>
      <c r="O48">
        <v>43</v>
      </c>
      <c r="P48" s="25">
        <f t="shared" si="1"/>
        <v>1.4000000000000019E-3</v>
      </c>
    </row>
    <row r="49" spans="1:16" x14ac:dyDescent="0.35">
      <c r="A49">
        <v>44</v>
      </c>
      <c r="B49" s="57">
        <v>2.623E-2</v>
      </c>
      <c r="C49" s="26">
        <v>0.23942857142857144</v>
      </c>
      <c r="D49" s="26">
        <f>IF(C49*Curves!B49&gt;=1%,C49*Curves!B49+Curves!B49,Curves!B49+1%)</f>
        <v>3.6229999999999998E-2</v>
      </c>
      <c r="E49" s="26">
        <v>0.25914285714285712</v>
      </c>
      <c r="F49" s="26">
        <f>IF(E49*Curves!B49&gt;=0%,-E49*Curves!B49+Curves!B49,Curves!B49)</f>
        <v>1.9432682857142856E-2</v>
      </c>
      <c r="H49">
        <v>44</v>
      </c>
      <c r="I49" s="63">
        <v>2.759E-2</v>
      </c>
      <c r="J49" s="26">
        <v>0.23942857142857144</v>
      </c>
      <c r="K49" s="25">
        <f>ROUND(IF(J49*Curves!B49&gt;=1%,(1-J49)*Curves!B49+P49,Curves!I49+1%),5)</f>
        <v>3.7589999999999998E-2</v>
      </c>
      <c r="L49" s="26">
        <v>0.25914285714285712</v>
      </c>
      <c r="M49" s="25">
        <f>ROUND(IF(L49*Curves!B49&gt;=0%,(1-L49)*Curves!B49+P49,Curves!I49),5)</f>
        <v>2.0789999999999999E-2</v>
      </c>
      <c r="O49">
        <v>44</v>
      </c>
      <c r="P49" s="25">
        <f t="shared" si="1"/>
        <v>1.3600000000000001E-3</v>
      </c>
    </row>
    <row r="50" spans="1:16" x14ac:dyDescent="0.35">
      <c r="A50">
        <v>45</v>
      </c>
      <c r="B50" s="57">
        <v>2.6360000000000001E-2</v>
      </c>
      <c r="C50" s="26">
        <v>0.23857142857142857</v>
      </c>
      <c r="D50" s="26">
        <f>IF(C50*Curves!B50&gt;=1%,C50*Curves!B50+Curves!B50,Curves!B50+1%)</f>
        <v>3.6360000000000003E-2</v>
      </c>
      <c r="E50" s="26">
        <v>0.25785714285714284</v>
      </c>
      <c r="F50" s="26">
        <f>IF(E50*Curves!B50&gt;=0%,-E50*Curves!B50+Curves!B50,Curves!B50)</f>
        <v>1.9562885714285716E-2</v>
      </c>
      <c r="H50">
        <v>45</v>
      </c>
      <c r="I50" s="63">
        <v>2.7699999999999999E-2</v>
      </c>
      <c r="J50" s="26">
        <v>0.23857142857142857</v>
      </c>
      <c r="K50" s="25">
        <f>ROUND(IF(J50*Curves!B50&gt;=1%,(1-J50)*Curves!B50+P50,Curves!I50+1%),5)</f>
        <v>3.7699999999999997E-2</v>
      </c>
      <c r="L50" s="26">
        <v>0.25785714285714284</v>
      </c>
      <c r="M50" s="25">
        <f>ROUND(IF(L50*Curves!B50&gt;=0%,(1-L50)*Curves!B50+P50,Curves!I50),5)</f>
        <v>2.0899999999999998E-2</v>
      </c>
      <c r="O50">
        <v>45</v>
      </c>
      <c r="P50" s="25">
        <f t="shared" si="1"/>
        <v>1.3399999999999974E-3</v>
      </c>
    </row>
    <row r="51" spans="1:16" x14ac:dyDescent="0.35">
      <c r="A51">
        <v>46</v>
      </c>
      <c r="B51" s="57">
        <v>2.649E-2</v>
      </c>
      <c r="C51" s="26">
        <v>0.23771428571428571</v>
      </c>
      <c r="D51" s="26">
        <f>IF(C51*Curves!B51&gt;=1%,C51*Curves!B51+Curves!B51,Curves!B51+1%)</f>
        <v>3.6490000000000002E-2</v>
      </c>
      <c r="E51" s="26">
        <v>0.25657142857142856</v>
      </c>
      <c r="F51" s="26">
        <f>IF(E51*Curves!B51&gt;=0%,-E51*Curves!B51+Curves!B51,Curves!B51)</f>
        <v>1.9693422857142859E-2</v>
      </c>
      <c r="H51">
        <v>46</v>
      </c>
      <c r="I51" s="63">
        <v>2.7799999999999998E-2</v>
      </c>
      <c r="J51" s="26">
        <v>0.23771428571428571</v>
      </c>
      <c r="K51" s="25">
        <f>ROUND(IF(J51*Curves!B51&gt;=1%,(1-J51)*Curves!B51+P51,Curves!I51+1%),5)</f>
        <v>3.78E-2</v>
      </c>
      <c r="L51" s="26">
        <v>0.25657142857142856</v>
      </c>
      <c r="M51" s="25">
        <f>ROUND(IF(L51*Curves!B51&gt;=0%,(1-L51)*Curves!B51+P51,Curves!I51),5)</f>
        <v>2.1000000000000001E-2</v>
      </c>
      <c r="O51">
        <v>46</v>
      </c>
      <c r="P51" s="25">
        <f t="shared" si="1"/>
        <v>1.3099999999999987E-3</v>
      </c>
    </row>
    <row r="52" spans="1:16" x14ac:dyDescent="0.35">
      <c r="A52">
        <v>47</v>
      </c>
      <c r="B52" s="57">
        <v>2.6620000000000001E-2</v>
      </c>
      <c r="C52" s="26">
        <v>0.23685714285714288</v>
      </c>
      <c r="D52" s="26">
        <f>IF(C52*Curves!B52&gt;=1%,C52*Curves!B52+Curves!B52,Curves!B52+1%)</f>
        <v>3.662E-2</v>
      </c>
      <c r="E52" s="26">
        <v>0.25528571428571428</v>
      </c>
      <c r="F52" s="26">
        <f>IF(E52*Curves!B52&gt;=0%,-E52*Curves!B52+Curves!B52,Curves!B52)</f>
        <v>1.9824294285714285E-2</v>
      </c>
      <c r="H52">
        <v>47</v>
      </c>
      <c r="I52" s="63">
        <v>2.7900000000000001E-2</v>
      </c>
      <c r="J52" s="26">
        <v>0.23685714285714288</v>
      </c>
      <c r="K52" s="25">
        <f>ROUND(IF(J52*Curves!B52&gt;=1%,(1-J52)*Curves!B52+P52,Curves!I52+1%),5)</f>
        <v>3.7900000000000003E-2</v>
      </c>
      <c r="L52" s="26">
        <v>0.25528571428571428</v>
      </c>
      <c r="M52" s="25">
        <f>ROUND(IF(L52*Curves!B52&gt;=0%,(1-L52)*Curves!B52+P52,Curves!I52),5)</f>
        <v>2.1100000000000001E-2</v>
      </c>
      <c r="O52">
        <v>47</v>
      </c>
      <c r="P52" s="25">
        <f t="shared" si="1"/>
        <v>1.2799999999999999E-3</v>
      </c>
    </row>
    <row r="53" spans="1:16" x14ac:dyDescent="0.35">
      <c r="A53">
        <v>48</v>
      </c>
      <c r="B53" s="57">
        <v>2.674E-2</v>
      </c>
      <c r="C53" s="26">
        <v>0.23600000000000002</v>
      </c>
      <c r="D53" s="26">
        <f>IF(C53*Curves!B53&gt;=1%,C53*Curves!B53+Curves!B53,Curves!B53+1%)</f>
        <v>3.6740000000000002E-2</v>
      </c>
      <c r="E53" s="26">
        <v>0.254</v>
      </c>
      <c r="F53" s="26">
        <f>IF(E53*Curves!B53&gt;=0%,-E53*Curves!B53+Curves!B53,Curves!B53)</f>
        <v>1.994804E-2</v>
      </c>
      <c r="H53">
        <v>48</v>
      </c>
      <c r="I53" s="63">
        <v>2.8000000000000001E-2</v>
      </c>
      <c r="J53" s="26">
        <v>0.23600000000000002</v>
      </c>
      <c r="K53" s="25">
        <f>ROUND(IF(J53*Curves!B53&gt;=1%,(1-J53)*Curves!B53+P53,Curves!I53+1%),5)</f>
        <v>3.7999999999999999E-2</v>
      </c>
      <c r="L53" s="26">
        <v>0.254</v>
      </c>
      <c r="M53" s="25">
        <f>ROUND(IF(L53*Curves!B53&gt;=0%,(1-L53)*Curves!B53+P53,Curves!I53),5)</f>
        <v>2.121E-2</v>
      </c>
      <c r="O53">
        <v>48</v>
      </c>
      <c r="P53" s="25">
        <f t="shared" si="1"/>
        <v>1.2600000000000007E-3</v>
      </c>
    </row>
    <row r="54" spans="1:16" x14ac:dyDescent="0.35">
      <c r="A54">
        <v>49</v>
      </c>
      <c r="B54" s="57">
        <v>2.6859999999999998E-2</v>
      </c>
      <c r="C54" s="26">
        <v>0.23514285714285715</v>
      </c>
      <c r="D54" s="26">
        <f>IF(C54*Curves!B54&gt;=1%,C54*Curves!B54+Curves!B54,Curves!B54+1%)</f>
        <v>3.6859999999999997E-2</v>
      </c>
      <c r="E54" s="26">
        <v>0.25271428571428572</v>
      </c>
      <c r="F54" s="26">
        <f>IF(E54*Curves!B54&gt;=0%,-E54*Curves!B54+Curves!B54,Curves!B54)</f>
        <v>2.0072094285714284E-2</v>
      </c>
      <c r="H54">
        <v>49</v>
      </c>
      <c r="I54" s="63">
        <v>2.81E-2</v>
      </c>
      <c r="J54" s="26">
        <v>0.23514285714285713</v>
      </c>
      <c r="K54" s="25">
        <f>ROUND(IF(J54*Curves!B54&gt;=1%,(1-J54)*Curves!B54+P54,Curves!I54+1%),5)</f>
        <v>3.8100000000000002E-2</v>
      </c>
      <c r="L54" s="26">
        <v>0.25271428571428572</v>
      </c>
      <c r="M54" s="25">
        <f>ROUND(IF(L54*Curves!B54&gt;=0%,(1-L54)*Curves!B54+P54,Curves!I54),5)</f>
        <v>2.1309999999999999E-2</v>
      </c>
      <c r="O54">
        <v>49</v>
      </c>
      <c r="P54" s="25">
        <f t="shared" si="1"/>
        <v>1.2400000000000015E-3</v>
      </c>
    </row>
    <row r="55" spans="1:16" x14ac:dyDescent="0.35">
      <c r="A55">
        <v>50</v>
      </c>
      <c r="B55" s="57">
        <v>2.6980000000000001E-2</v>
      </c>
      <c r="C55" s="26">
        <v>0.23428571428571429</v>
      </c>
      <c r="D55" s="26">
        <f>IF(C55*Curves!B55&gt;=1%,C55*Curves!B55+Curves!B55,Curves!B55+1%)</f>
        <v>3.6979999999999999E-2</v>
      </c>
      <c r="E55" s="26">
        <v>0.25142857142857145</v>
      </c>
      <c r="F55" s="26">
        <f>IF(E55*Curves!B55&gt;=0%,-E55*Curves!B55+Curves!B55,Curves!B55)</f>
        <v>2.0196457142857144E-2</v>
      </c>
      <c r="H55">
        <v>50</v>
      </c>
      <c r="I55" s="63">
        <v>2.819E-2</v>
      </c>
      <c r="J55" s="26">
        <v>0.23428571428571426</v>
      </c>
      <c r="K55" s="25">
        <f>ROUND(IF(J55*Curves!B55&gt;=1%,(1-J55)*Curves!B55+P55,Curves!I55+1%),5)</f>
        <v>3.8190000000000002E-2</v>
      </c>
      <c r="L55" s="26">
        <v>0.25142857142857145</v>
      </c>
      <c r="M55" s="25">
        <f>ROUND(IF(L55*Curves!B55&gt;=0%,(1-L55)*Curves!B55+P55,Curves!I55),5)</f>
        <v>2.1409999999999998E-2</v>
      </c>
      <c r="O55">
        <v>50</v>
      </c>
      <c r="P55" s="25">
        <f t="shared" si="1"/>
        <v>1.2099999999999993E-3</v>
      </c>
    </row>
    <row r="56" spans="1:16" x14ac:dyDescent="0.35">
      <c r="A56">
        <v>51</v>
      </c>
      <c r="B56" s="57">
        <v>2.7089999999999999E-2</v>
      </c>
      <c r="C56" s="26">
        <v>0.23342857142857143</v>
      </c>
      <c r="D56" s="26">
        <f>IF(C56*Curves!B56&gt;=1%,C56*Curves!B56+Curves!B56,Curves!B56+1%)</f>
        <v>3.7089999999999998E-2</v>
      </c>
      <c r="E56" s="26">
        <v>0.25014285714285711</v>
      </c>
      <c r="F56" s="26">
        <f>IF(E56*Curves!B56&gt;=0%,-E56*Curves!B56+Curves!B56,Curves!B56)</f>
        <v>2.0313629999999999E-2</v>
      </c>
      <c r="H56">
        <v>51</v>
      </c>
      <c r="I56" s="63">
        <v>2.828E-2</v>
      </c>
      <c r="J56" s="26">
        <v>0.23342857142857143</v>
      </c>
      <c r="K56" s="25">
        <f>ROUND(IF(J56*Curves!B56&gt;=1%,(1-J56)*Curves!B56+P56,Curves!I56+1%),5)</f>
        <v>3.8280000000000002E-2</v>
      </c>
      <c r="L56" s="26">
        <v>0.25014285714285711</v>
      </c>
      <c r="M56" s="25">
        <f>ROUND(IF(L56*Curves!B56&gt;=0%,(1-L56)*Curves!B56+P56,Curves!I56),5)</f>
        <v>2.1499999999999998E-2</v>
      </c>
      <c r="O56">
        <v>51</v>
      </c>
      <c r="P56" s="25">
        <f t="shared" si="1"/>
        <v>1.1900000000000001E-3</v>
      </c>
    </row>
    <row r="57" spans="1:16" x14ac:dyDescent="0.35">
      <c r="A57">
        <v>52</v>
      </c>
      <c r="B57" s="57">
        <v>2.7199999999999998E-2</v>
      </c>
      <c r="C57" s="26">
        <v>0.2325714285714286</v>
      </c>
      <c r="D57" s="26">
        <f>IF(C57*Curves!B57&gt;=1%,C57*Curves!B57+Curves!B57,Curves!B57+1%)</f>
        <v>3.7199999999999997E-2</v>
      </c>
      <c r="E57" s="26">
        <v>0.24885714285714286</v>
      </c>
      <c r="F57" s="26">
        <f>IF(E57*Curves!B57&gt;=0%,-E57*Curves!B57+Curves!B57,Curves!B57)</f>
        <v>2.0431085714285712E-2</v>
      </c>
      <c r="H57">
        <v>52</v>
      </c>
      <c r="I57" s="63">
        <v>2.836E-2</v>
      </c>
      <c r="J57" s="26">
        <v>0.23257142857142857</v>
      </c>
      <c r="K57" s="25">
        <f>ROUND(IF(J57*Curves!B57&gt;=1%,(1-J57)*Curves!B57+P57,Curves!I57+1%),5)</f>
        <v>3.8359999999999998E-2</v>
      </c>
      <c r="L57" s="26">
        <v>0.24885714285714286</v>
      </c>
      <c r="M57" s="25">
        <f>ROUND(IF(L57*Curves!B57&gt;=0%,(1-L57)*Curves!B57+P57,Curves!I57),5)</f>
        <v>2.1590000000000002E-2</v>
      </c>
      <c r="O57">
        <v>52</v>
      </c>
      <c r="P57" s="25">
        <f t="shared" si="1"/>
        <v>1.1600000000000013E-3</v>
      </c>
    </row>
    <row r="58" spans="1:16" x14ac:dyDescent="0.35">
      <c r="A58">
        <v>53</v>
      </c>
      <c r="B58" s="57">
        <v>2.7300000000000001E-2</v>
      </c>
      <c r="C58" s="26">
        <v>0.23171428571428573</v>
      </c>
      <c r="D58" s="26">
        <f>IF(C58*Curves!B58&gt;=1%,C58*Curves!B58+Curves!B58,Curves!B58+1%)</f>
        <v>3.73E-2</v>
      </c>
      <c r="E58" s="26">
        <v>0.24757142857142855</v>
      </c>
      <c r="F58" s="26">
        <f>IF(E58*Curves!B58&gt;=0%,-E58*Curves!B58+Curves!B58,Curves!B58)</f>
        <v>2.0541300000000002E-2</v>
      </c>
      <c r="H58">
        <v>53</v>
      </c>
      <c r="I58" s="63">
        <v>2.844E-2</v>
      </c>
      <c r="J58" s="26">
        <v>0.23171428571428571</v>
      </c>
      <c r="K58" s="25">
        <f>ROUND(IF(J58*Curves!B58&gt;=1%,(1-J58)*Curves!B58+P58,Curves!I58+1%),5)</f>
        <v>3.8440000000000002E-2</v>
      </c>
      <c r="L58" s="26">
        <v>0.24757142857142855</v>
      </c>
      <c r="M58" s="25">
        <f>ROUND(IF(L58*Curves!B58&gt;=0%,(1-L58)*Curves!B58+P58,Curves!I58),5)</f>
        <v>2.1680000000000001E-2</v>
      </c>
      <c r="O58">
        <v>53</v>
      </c>
      <c r="P58" s="25">
        <f t="shared" si="1"/>
        <v>1.1399999999999987E-3</v>
      </c>
    </row>
    <row r="59" spans="1:16" x14ac:dyDescent="0.35">
      <c r="A59">
        <v>54</v>
      </c>
      <c r="B59" s="57">
        <v>2.7400000000000001E-2</v>
      </c>
      <c r="C59" s="26">
        <v>0.23085714285714287</v>
      </c>
      <c r="D59" s="26">
        <f>IF(C59*Curves!B59&gt;=1%,C59*Curves!B59+Curves!B59,Curves!B59+1%)</f>
        <v>3.7400000000000003E-2</v>
      </c>
      <c r="E59" s="26">
        <v>0.24628571428571427</v>
      </c>
      <c r="F59" s="26">
        <f>IF(E59*Curves!B59&gt;=0%,-E59*Curves!B59+Curves!B59,Curves!B59)</f>
        <v>2.0651771428571428E-2</v>
      </c>
      <c r="H59">
        <v>54</v>
      </c>
      <c r="I59" s="63">
        <v>2.852E-2</v>
      </c>
      <c r="J59" s="26">
        <v>0.23085714285714284</v>
      </c>
      <c r="K59" s="25">
        <f>ROUND(IF(J59*Curves!B59&gt;=1%,(1-J59)*Curves!B59+P59,Curves!I59+1%),5)</f>
        <v>3.8519999999999999E-2</v>
      </c>
      <c r="L59" s="26">
        <v>0.24628571428571427</v>
      </c>
      <c r="M59" s="25">
        <f>ROUND(IF(L59*Curves!B59&gt;=0%,(1-L59)*Curves!B59+P59,Curves!I59),5)</f>
        <v>2.1770000000000001E-2</v>
      </c>
      <c r="O59">
        <v>54</v>
      </c>
      <c r="P59" s="25">
        <f t="shared" si="1"/>
        <v>1.1199999999999995E-3</v>
      </c>
    </row>
    <row r="60" spans="1:16" x14ac:dyDescent="0.35">
      <c r="A60">
        <v>55</v>
      </c>
      <c r="B60" s="57">
        <v>2.75E-2</v>
      </c>
      <c r="C60" s="26">
        <v>0.23</v>
      </c>
      <c r="D60" s="26">
        <f>IF(C60*Curves!B60&gt;=1%,C60*Curves!B60+Curves!B60,Curves!B60+1%)</f>
        <v>3.7499999999999999E-2</v>
      </c>
      <c r="E60" s="26">
        <v>0.245</v>
      </c>
      <c r="F60" s="26">
        <f>IF(E60*Curves!B60&gt;=0%,-E60*Curves!B60+Curves!B60,Curves!B60)</f>
        <v>2.07625E-2</v>
      </c>
      <c r="H60">
        <v>55</v>
      </c>
      <c r="I60" s="63">
        <v>2.86E-2</v>
      </c>
      <c r="J60" s="26">
        <v>0.23</v>
      </c>
      <c r="K60" s="25">
        <f>ROUND(IF(J60*Curves!B60&gt;=1%,(1-J60)*Curves!B60+P60,Curves!I60+1%),5)</f>
        <v>3.8600000000000002E-2</v>
      </c>
      <c r="L60" s="26">
        <v>0.245</v>
      </c>
      <c r="M60" s="25">
        <f>ROUND(IF(L60*Curves!B60&gt;=0%,(1-L60)*Curves!B60+P60,Curves!I60),5)</f>
        <v>2.1860000000000001E-2</v>
      </c>
      <c r="O60">
        <v>55</v>
      </c>
      <c r="P60" s="25">
        <f t="shared" si="1"/>
        <v>1.1000000000000003E-3</v>
      </c>
    </row>
    <row r="61" spans="1:16" x14ac:dyDescent="0.35">
      <c r="A61">
        <v>56</v>
      </c>
      <c r="B61" s="57">
        <v>2.76E-2</v>
      </c>
      <c r="C61" s="26">
        <v>0.22914285714285715</v>
      </c>
      <c r="D61" s="26">
        <f>IF(C61*Curves!B61&gt;=1%,C61*Curves!B61+Curves!B61,Curves!B61+1%)</f>
        <v>3.7600000000000001E-2</v>
      </c>
      <c r="E61" s="26">
        <v>0.24371428571428572</v>
      </c>
      <c r="F61" s="26">
        <f>IF(E61*Curves!B61&gt;=0%,-E61*Curves!B61+Curves!B61,Curves!B61)</f>
        <v>2.0873485714285715E-2</v>
      </c>
      <c r="H61">
        <v>56</v>
      </c>
      <c r="I61" s="63">
        <v>2.8680000000000001E-2</v>
      </c>
      <c r="J61" s="26">
        <v>0.22914285714285715</v>
      </c>
      <c r="K61" s="25">
        <f>ROUND(IF(J61*Curves!B61&gt;=1%,(1-J61)*Curves!B61+P61,Curves!I61+1%),5)</f>
        <v>3.8679999999999999E-2</v>
      </c>
      <c r="L61" s="26">
        <v>0.24371428571428572</v>
      </c>
      <c r="M61" s="25">
        <f>ROUND(IF(L61*Curves!B61&gt;=0%,(1-L61)*Curves!B61+P61,Curves!I61),5)</f>
        <v>2.1950000000000001E-2</v>
      </c>
      <c r="O61">
        <v>56</v>
      </c>
      <c r="P61" s="25">
        <f t="shared" si="1"/>
        <v>1.0800000000000011E-3</v>
      </c>
    </row>
    <row r="62" spans="1:16" x14ac:dyDescent="0.35">
      <c r="A62">
        <v>57</v>
      </c>
      <c r="B62" s="57">
        <v>2.7689999999999999E-2</v>
      </c>
      <c r="C62" s="26">
        <v>0.22828571428571431</v>
      </c>
      <c r="D62" s="26">
        <f>IF(C62*Curves!B62&gt;=1%,C62*Curves!B62+Curves!B62,Curves!B62+1%)</f>
        <v>3.7690000000000001E-2</v>
      </c>
      <c r="E62" s="26">
        <v>0.24242857142857144</v>
      </c>
      <c r="F62" s="26">
        <f>IF(E62*Curves!B62&gt;=0%,-E62*Curves!B62+Curves!B62,Curves!B62)</f>
        <v>2.0977152857142856E-2</v>
      </c>
      <c r="H62">
        <v>57</v>
      </c>
      <c r="I62" s="63">
        <v>2.8750000000000001E-2</v>
      </c>
      <c r="J62" s="26">
        <v>0.22828571428571429</v>
      </c>
      <c r="K62" s="25">
        <f>ROUND(IF(J62*Curves!B62&gt;=1%,(1-J62)*Curves!B62+P62,Curves!I62+1%),5)</f>
        <v>3.875E-2</v>
      </c>
      <c r="L62" s="26">
        <v>0.24242857142857144</v>
      </c>
      <c r="M62" s="25">
        <f>ROUND(IF(L62*Curves!B62&gt;=0%,(1-L62)*Curves!B62+P62,Curves!I62),5)</f>
        <v>2.2040000000000001E-2</v>
      </c>
      <c r="O62">
        <v>57</v>
      </c>
      <c r="P62" s="25">
        <f t="shared" si="1"/>
        <v>1.0600000000000019E-3</v>
      </c>
    </row>
    <row r="63" spans="1:16" x14ac:dyDescent="0.35">
      <c r="A63">
        <v>58</v>
      </c>
      <c r="B63" s="57">
        <v>2.7779999999999999E-2</v>
      </c>
      <c r="C63" s="26">
        <v>0.22742857142857142</v>
      </c>
      <c r="D63" s="26">
        <f>IF(C63*Curves!B63&gt;=1%,C63*Curves!B63+Curves!B63,Curves!B63+1%)</f>
        <v>3.7780000000000001E-2</v>
      </c>
      <c r="E63" s="26">
        <v>0.24114285714285713</v>
      </c>
      <c r="F63" s="26">
        <f>IF(E63*Curves!B63&gt;=0%,-E63*Curves!B63+Curves!B63,Curves!B63)</f>
        <v>2.1081051428571428E-2</v>
      </c>
      <c r="H63">
        <v>58</v>
      </c>
      <c r="I63" s="63">
        <v>2.8819999999999998E-2</v>
      </c>
      <c r="J63" s="26">
        <v>0.22742857142857142</v>
      </c>
      <c r="K63" s="25">
        <f>ROUND(IF(J63*Curves!B63&gt;=1%,(1-J63)*Curves!B63+P63,Curves!I63+1%),5)</f>
        <v>3.882E-2</v>
      </c>
      <c r="L63" s="26">
        <v>0.24114285714285716</v>
      </c>
      <c r="M63" s="25">
        <f>ROUND(IF(L63*Curves!B63&gt;=0%,(1-L63)*Curves!B63+P63,Curves!I63),5)</f>
        <v>2.2120000000000001E-2</v>
      </c>
      <c r="O63">
        <v>58</v>
      </c>
      <c r="P63" s="25">
        <f t="shared" si="1"/>
        <v>1.0399999999999993E-3</v>
      </c>
    </row>
    <row r="64" spans="1:16" x14ac:dyDescent="0.35">
      <c r="A64">
        <v>59</v>
      </c>
      <c r="B64" s="57">
        <v>2.7859999999999999E-2</v>
      </c>
      <c r="C64" s="26">
        <v>0.22657142857142859</v>
      </c>
      <c r="D64" s="26">
        <f>IF(C64*Curves!B64&gt;=1%,C64*Curves!B64+Curves!B64,Curves!B64+1%)</f>
        <v>3.7859999999999998E-2</v>
      </c>
      <c r="E64" s="26">
        <v>0.23985714285714285</v>
      </c>
      <c r="F64" s="26">
        <f>IF(E64*Curves!B64&gt;=0%,-E64*Curves!B64+Curves!B64,Curves!B64)</f>
        <v>2.1177580000000001E-2</v>
      </c>
      <c r="H64">
        <v>59</v>
      </c>
      <c r="I64" s="63">
        <v>2.8889999999999999E-2</v>
      </c>
      <c r="J64" s="26">
        <v>0.22657142857142859</v>
      </c>
      <c r="K64" s="25">
        <f>ROUND(IF(J64*Curves!B64&gt;=1%,(1-J64)*Curves!B64+P64,Curves!I64+1%),5)</f>
        <v>3.8890000000000001E-2</v>
      </c>
      <c r="L64" s="26">
        <v>0.23985714285714285</v>
      </c>
      <c r="M64" s="25">
        <f>ROUND(IF(L64*Curves!B64&gt;=0%,(1-L64)*Curves!B64+P64,Curves!I64),5)</f>
        <v>2.2210000000000001E-2</v>
      </c>
      <c r="O64">
        <v>59</v>
      </c>
      <c r="P64" s="25">
        <f t="shared" si="1"/>
        <v>1.0299999999999997E-3</v>
      </c>
    </row>
    <row r="65" spans="1:16" x14ac:dyDescent="0.35">
      <c r="A65">
        <v>60</v>
      </c>
      <c r="B65" s="57">
        <v>2.7949999999999999E-2</v>
      </c>
      <c r="C65" s="26">
        <v>0.22571428571428573</v>
      </c>
      <c r="D65" s="26">
        <f>IF(C65*Curves!B65&gt;=1%,C65*Curves!B65+Curves!B65,Curves!B65+1%)</f>
        <v>3.7949999999999998E-2</v>
      </c>
      <c r="E65" s="26">
        <v>0.23857142857142857</v>
      </c>
      <c r="F65" s="26">
        <f>IF(E65*Curves!B65&gt;=0%,-E65*Curves!B65+Curves!B65,Curves!B65)</f>
        <v>2.128192857142857E-2</v>
      </c>
      <c r="H65">
        <v>60</v>
      </c>
      <c r="I65" s="63">
        <v>2.896E-2</v>
      </c>
      <c r="J65" s="26">
        <v>0.2257142857142857</v>
      </c>
      <c r="K65" s="25">
        <f>ROUND(IF(J65*Curves!B65&gt;=1%,(1-J65)*Curves!B65+P65,Curves!I65+1%),5)</f>
        <v>3.8960000000000002E-2</v>
      </c>
      <c r="L65" s="26">
        <v>0.23857142857142857</v>
      </c>
      <c r="M65" s="25">
        <f>ROUND(IF(L65*Curves!B65&gt;=0%,(1-L65)*Curves!B65+P65,Curves!I65),5)</f>
        <v>2.2290000000000001E-2</v>
      </c>
      <c r="O65">
        <v>60</v>
      </c>
      <c r="P65" s="25">
        <f t="shared" si="1"/>
        <v>1.0100000000000005E-3</v>
      </c>
    </row>
    <row r="66" spans="1:16" x14ac:dyDescent="0.35">
      <c r="A66">
        <v>61</v>
      </c>
      <c r="B66" s="57">
        <v>2.8029999999999999E-2</v>
      </c>
      <c r="C66" s="26">
        <v>0.22485714285714287</v>
      </c>
      <c r="D66" s="26">
        <f>IF(C66*Curves!B66&gt;=1%,C66*Curves!B66+Curves!B66,Curves!B66+1%)</f>
        <v>3.8030000000000001E-2</v>
      </c>
      <c r="E66" s="26">
        <v>0.23728571428571429</v>
      </c>
      <c r="F66" s="26">
        <f>IF(E66*Curves!B66&gt;=0%,-E66*Curves!B66+Curves!B66,Curves!B66)</f>
        <v>2.1378881428571427E-2</v>
      </c>
      <c r="H66">
        <v>61</v>
      </c>
      <c r="I66" s="63">
        <v>2.9020000000000001E-2</v>
      </c>
      <c r="J66" s="26">
        <v>0.22485714285714287</v>
      </c>
      <c r="K66" s="25">
        <f>ROUND(IF(J66*Curves!B66&gt;=1%,(1-J66)*Curves!B66+P66,Curves!I66+1%),5)</f>
        <v>3.9019999999999999E-2</v>
      </c>
      <c r="L66" s="26">
        <v>0.23728571428571429</v>
      </c>
      <c r="M66" s="25">
        <f>ROUND(IF(L66*Curves!B66&gt;=0%,(1-L66)*Curves!B66+P66,Curves!I66),5)</f>
        <v>2.2370000000000001E-2</v>
      </c>
      <c r="O66">
        <v>61</v>
      </c>
      <c r="P66" s="25">
        <f t="shared" si="1"/>
        <v>9.900000000000013E-4</v>
      </c>
    </row>
    <row r="67" spans="1:16" x14ac:dyDescent="0.35">
      <c r="A67">
        <v>62</v>
      </c>
      <c r="B67" s="57">
        <v>2.811E-2</v>
      </c>
      <c r="C67" s="26">
        <v>0.224</v>
      </c>
      <c r="D67" s="26">
        <f>IF(C67*Curves!B67&gt;=1%,C67*Curves!B67+Curves!B67,Curves!B67+1%)</f>
        <v>3.8109999999999998E-2</v>
      </c>
      <c r="E67" s="26">
        <v>0.23599999999999999</v>
      </c>
      <c r="F67" s="26">
        <f>IF(E67*Curves!B67&gt;=0%,-E67*Curves!B67+Curves!B67,Curves!B67)</f>
        <v>2.1476040000000002E-2</v>
      </c>
      <c r="H67">
        <v>62</v>
      </c>
      <c r="I67" s="63">
        <v>2.9080000000000002E-2</v>
      </c>
      <c r="J67" s="26">
        <v>0.22399999999999998</v>
      </c>
      <c r="K67" s="25">
        <f>ROUND(IF(J67*Curves!B67&gt;=1%,(1-J67)*Curves!B67+P67,Curves!I67+1%),5)</f>
        <v>3.9079999999999997E-2</v>
      </c>
      <c r="L67" s="26">
        <v>0.23599999999999999</v>
      </c>
      <c r="M67" s="25">
        <f>ROUND(IF(L67*Curves!B67&gt;=0%,(1-L67)*Curves!B67+P67,Curves!I67),5)</f>
        <v>2.2450000000000001E-2</v>
      </c>
      <c r="O67">
        <v>62</v>
      </c>
      <c r="P67" s="25">
        <f t="shared" si="1"/>
        <v>9.7000000000000211E-4</v>
      </c>
    </row>
    <row r="68" spans="1:16" x14ac:dyDescent="0.35">
      <c r="A68">
        <v>63</v>
      </c>
      <c r="B68" s="57">
        <v>2.818E-2</v>
      </c>
      <c r="C68" s="26">
        <v>0.22314285714285714</v>
      </c>
      <c r="D68" s="26">
        <f>IF(C68*Curves!B68&gt;=1%,C68*Curves!B68+Curves!B68,Curves!B68+1%)</f>
        <v>3.8179999999999999E-2</v>
      </c>
      <c r="E68" s="26">
        <v>0.23471428571428571</v>
      </c>
      <c r="F68" s="26">
        <f>IF(E68*Curves!B68&gt;=0%,-E68*Curves!B68+Curves!B68,Curves!B68)</f>
        <v>2.1565751428571429E-2</v>
      </c>
      <c r="H68">
        <v>63</v>
      </c>
      <c r="I68" s="63">
        <v>2.9139999999999999E-2</v>
      </c>
      <c r="J68" s="26">
        <v>0.22314285714285714</v>
      </c>
      <c r="K68" s="25">
        <f>ROUND(IF(J68*Curves!B68&gt;=1%,(1-J68)*Curves!B68+P68,Curves!I68+1%),5)</f>
        <v>3.9140000000000001E-2</v>
      </c>
      <c r="L68" s="26">
        <v>0.23471428571428571</v>
      </c>
      <c r="M68" s="25">
        <f>ROUND(IF(L68*Curves!B68&gt;=0%,(1-L68)*Curves!B68+P68,Curves!I68),5)</f>
        <v>2.2530000000000001E-2</v>
      </c>
      <c r="O68">
        <v>63</v>
      </c>
      <c r="P68" s="25">
        <f t="shared" si="1"/>
        <v>9.5999999999999905E-4</v>
      </c>
    </row>
    <row r="69" spans="1:16" x14ac:dyDescent="0.35">
      <c r="A69">
        <v>64</v>
      </c>
      <c r="B69" s="57">
        <v>2.826E-2</v>
      </c>
      <c r="C69" s="26">
        <v>0.22228571428571431</v>
      </c>
      <c r="D69" s="26">
        <f>IF(C69*Curves!B69&gt;=1%,C69*Curves!B69+Curves!B69,Curves!B69+1%)</f>
        <v>3.8260000000000002E-2</v>
      </c>
      <c r="E69" s="26">
        <v>0.23342857142857143</v>
      </c>
      <c r="F69" s="26">
        <f>IF(E69*Curves!B69&gt;=0%,-E69*Curves!B69+Curves!B69,Curves!B69)</f>
        <v>2.166330857142857E-2</v>
      </c>
      <c r="H69">
        <v>64</v>
      </c>
      <c r="I69" s="63">
        <v>2.92E-2</v>
      </c>
      <c r="J69" s="26">
        <v>0.22228571428571428</v>
      </c>
      <c r="K69" s="25">
        <f>ROUND(IF(J69*Curves!B69&gt;=1%,(1-J69)*Curves!B69+P69,Curves!I69+1%),5)</f>
        <v>3.9199999999999999E-2</v>
      </c>
      <c r="L69" s="26">
        <v>0.23342857142857143</v>
      </c>
      <c r="M69" s="25">
        <f>ROUND(IF(L69*Curves!B69&gt;=0%,(1-L69)*Curves!B69+P69,Curves!I69),5)</f>
        <v>2.2599999999999999E-2</v>
      </c>
      <c r="O69">
        <v>64</v>
      </c>
      <c r="P69" s="25">
        <f t="shared" si="1"/>
        <v>9.3999999999999986E-4</v>
      </c>
    </row>
    <row r="70" spans="1:16" x14ac:dyDescent="0.35">
      <c r="A70">
        <v>65</v>
      </c>
      <c r="B70" s="57">
        <v>2.8330000000000001E-2</v>
      </c>
      <c r="C70" s="26">
        <v>0.22142857142857145</v>
      </c>
      <c r="D70" s="26">
        <f>IF(C70*Curves!B70&gt;=1%,C70*Curves!B70+Curves!B70,Curves!B70+1%)</f>
        <v>3.8330000000000003E-2</v>
      </c>
      <c r="E70" s="26">
        <v>0.23214285714285715</v>
      </c>
      <c r="F70" s="26">
        <f>IF(E70*Curves!B70&gt;=0%,-E70*Curves!B70+Curves!B70,Curves!B70)</f>
        <v>2.1753392857142857E-2</v>
      </c>
      <c r="H70">
        <v>65</v>
      </c>
      <c r="I70" s="63">
        <v>2.9260000000000001E-2</v>
      </c>
      <c r="J70" s="26">
        <v>0.22142857142857142</v>
      </c>
      <c r="K70" s="25">
        <f>ROUND(IF(J70*Curves!B70&gt;=1%,(1-J70)*Curves!B70+P70,Curves!I70+1%),5)</f>
        <v>3.9260000000000003E-2</v>
      </c>
      <c r="L70" s="26">
        <v>0.23214285714285715</v>
      </c>
      <c r="M70" s="25">
        <f>ROUND(IF(L70*Curves!B70&gt;=0%,(1-L70)*Curves!B70+P70,Curves!I70),5)</f>
        <v>2.2679999999999999E-2</v>
      </c>
      <c r="O70">
        <v>65</v>
      </c>
      <c r="P70" s="25">
        <f t="shared" ref="P70:P101" si="2">I70-B70</f>
        <v>9.3000000000000027E-4</v>
      </c>
    </row>
    <row r="71" spans="1:16" x14ac:dyDescent="0.35">
      <c r="A71">
        <v>66</v>
      </c>
      <c r="B71" s="57">
        <v>2.8400000000000002E-2</v>
      </c>
      <c r="C71" s="26">
        <v>0.22057142857142858</v>
      </c>
      <c r="D71" s="26">
        <f>IF(C71*Curves!B71&gt;=1%,C71*Curves!B71+Curves!B71,Curves!B71+1%)</f>
        <v>3.8400000000000004E-2</v>
      </c>
      <c r="E71" s="26">
        <v>0.23085714285714284</v>
      </c>
      <c r="F71" s="26">
        <f>IF(E71*Curves!B71&gt;=0%,-E71*Curves!B71+Curves!B71,Curves!B71)</f>
        <v>2.1843657142857145E-2</v>
      </c>
      <c r="H71">
        <v>66</v>
      </c>
      <c r="I71" s="63">
        <v>2.9319999999999999E-2</v>
      </c>
      <c r="J71" s="26">
        <v>0.22057142857142856</v>
      </c>
      <c r="K71" s="25">
        <f>ROUND(IF(J71*Curves!B71&gt;=1%,(1-J71)*Curves!B71+P71,Curves!I71+1%),5)</f>
        <v>3.9320000000000001E-2</v>
      </c>
      <c r="L71" s="26">
        <v>0.23085714285714287</v>
      </c>
      <c r="M71" s="25">
        <f>ROUND(IF(L71*Curves!B71&gt;=0%,(1-L71)*Curves!B71+P71,Curves!I71),5)</f>
        <v>2.2759999999999999E-2</v>
      </c>
      <c r="O71">
        <v>66</v>
      </c>
      <c r="P71" s="25">
        <f t="shared" si="2"/>
        <v>9.1999999999999721E-4</v>
      </c>
    </row>
    <row r="72" spans="1:16" x14ac:dyDescent="0.35">
      <c r="A72">
        <v>67</v>
      </c>
      <c r="B72" s="57">
        <v>2.8469999999999999E-2</v>
      </c>
      <c r="C72" s="26">
        <v>0.21971428571428572</v>
      </c>
      <c r="D72" s="26">
        <f>IF(C72*Curves!B72&gt;=1%,C72*Curves!B72+Curves!B72,Curves!B72+1%)</f>
        <v>3.8469999999999997E-2</v>
      </c>
      <c r="E72" s="26">
        <v>0.22957142857142857</v>
      </c>
      <c r="F72" s="26">
        <f>IF(E72*Curves!B72&gt;=0%,-E72*Curves!B72+Curves!B72,Curves!B72)</f>
        <v>2.1934101428571426E-2</v>
      </c>
      <c r="H72">
        <v>67</v>
      </c>
      <c r="I72" s="63">
        <v>2.937E-2</v>
      </c>
      <c r="J72" s="26">
        <v>0.21971428571428572</v>
      </c>
      <c r="K72" s="25">
        <f>ROUND(IF(J72*Curves!B72&gt;=1%,(1-J72)*Curves!B72+P72,Curves!I72+1%),5)</f>
        <v>3.9370000000000002E-2</v>
      </c>
      <c r="L72" s="26">
        <v>0.22957142857142857</v>
      </c>
      <c r="M72" s="25">
        <f>ROUND(IF(L72*Curves!B72&gt;=0%,(1-L72)*Curves!B72+P72,Curves!I72),5)</f>
        <v>2.283E-2</v>
      </c>
      <c r="O72">
        <v>67</v>
      </c>
      <c r="P72" s="25">
        <f t="shared" si="2"/>
        <v>9.0000000000000149E-4</v>
      </c>
    </row>
    <row r="73" spans="1:16" x14ac:dyDescent="0.35">
      <c r="A73">
        <v>68</v>
      </c>
      <c r="B73" s="57">
        <v>2.853E-2</v>
      </c>
      <c r="C73" s="26">
        <v>0.21885714285714286</v>
      </c>
      <c r="D73" s="26">
        <f>IF(C73*Curves!B73&gt;=1%,C73*Curves!B73+Curves!B73,Curves!B73+1%)</f>
        <v>3.8530000000000002E-2</v>
      </c>
      <c r="E73" s="26">
        <v>0.22828571428571429</v>
      </c>
      <c r="F73" s="26">
        <f>IF(E73*Curves!B73&gt;=0%,-E73*Curves!B73+Curves!B73,Curves!B73)</f>
        <v>2.2017008571428572E-2</v>
      </c>
      <c r="H73">
        <v>68</v>
      </c>
      <c r="I73" s="63">
        <v>2.9420000000000002E-2</v>
      </c>
      <c r="J73" s="26">
        <v>0.21885714285714286</v>
      </c>
      <c r="K73" s="25">
        <f>ROUND(IF(J73*Curves!B73&gt;=1%,(1-J73)*Curves!B73+P73,Curves!I73+1%),5)</f>
        <v>3.9419999999999997E-2</v>
      </c>
      <c r="L73" s="26">
        <v>0.22828571428571429</v>
      </c>
      <c r="M73" s="25">
        <f>ROUND(IF(L73*Curves!B73&gt;=0%,(1-L73)*Curves!B73+P73,Curves!I73),5)</f>
        <v>2.291E-2</v>
      </c>
      <c r="O73">
        <v>68</v>
      </c>
      <c r="P73" s="25">
        <f t="shared" si="2"/>
        <v>8.900000000000019E-4</v>
      </c>
    </row>
    <row r="74" spans="1:16" x14ac:dyDescent="0.35">
      <c r="A74">
        <v>69</v>
      </c>
      <c r="B74" s="57">
        <v>2.86E-2</v>
      </c>
      <c r="C74" s="26">
        <v>0.218</v>
      </c>
      <c r="D74" s="26">
        <f>IF(C74*Curves!B74&gt;=1%,C74*Curves!B74+Curves!B74,Curves!B74+1%)</f>
        <v>3.8600000000000002E-2</v>
      </c>
      <c r="E74" s="26">
        <v>0.22700000000000001</v>
      </c>
      <c r="F74" s="26">
        <f>IF(E74*Curves!B74&gt;=0%,-E74*Curves!B74+Curves!B74,Curves!B74)</f>
        <v>2.21078E-2</v>
      </c>
      <c r="H74">
        <v>69</v>
      </c>
      <c r="I74" s="63">
        <v>2.947E-2</v>
      </c>
      <c r="J74" s="26">
        <v>0.218</v>
      </c>
      <c r="K74" s="25">
        <f>ROUND(IF(J74*Curves!B74&gt;=1%,(1-J74)*Curves!B74+P74,Curves!I74+1%),5)</f>
        <v>3.9469999999999998E-2</v>
      </c>
      <c r="L74" s="26">
        <v>0.22700000000000001</v>
      </c>
      <c r="M74" s="25">
        <f>ROUND(IF(L74*Curves!B74&gt;=0%,(1-L74)*Curves!B74+P74,Curves!I74),5)</f>
        <v>2.298E-2</v>
      </c>
      <c r="O74">
        <v>69</v>
      </c>
      <c r="P74" s="25">
        <f t="shared" si="2"/>
        <v>8.6999999999999925E-4</v>
      </c>
    </row>
    <row r="75" spans="1:16" x14ac:dyDescent="0.35">
      <c r="A75">
        <v>70</v>
      </c>
      <c r="B75" s="57">
        <v>2.8660000000000001E-2</v>
      </c>
      <c r="C75" s="26">
        <v>0.21714285714285714</v>
      </c>
      <c r="D75" s="26">
        <f>IF(C75*Curves!B75&gt;=1%,C75*Curves!B75+Curves!B75,Curves!B75+1%)</f>
        <v>3.866E-2</v>
      </c>
      <c r="E75" s="26">
        <v>0.2257142857142857</v>
      </c>
      <c r="F75" s="26">
        <f>IF(E75*Curves!B75&gt;=0%,-E75*Curves!B75+Curves!B75,Curves!B75)</f>
        <v>2.2191028571428573E-2</v>
      </c>
      <c r="H75">
        <v>70</v>
      </c>
      <c r="I75" s="63">
        <v>2.9520000000000001E-2</v>
      </c>
      <c r="J75" s="26">
        <v>0.21714285714285717</v>
      </c>
      <c r="K75" s="25">
        <f>ROUND(IF(J75*Curves!B75&gt;=1%,(1-J75)*Curves!B75+P75,Curves!I75+1%),5)</f>
        <v>3.952E-2</v>
      </c>
      <c r="L75" s="26">
        <v>0.2257142857142857</v>
      </c>
      <c r="M75" s="25">
        <f>ROUND(IF(L75*Curves!B75&gt;=0%,(1-L75)*Curves!B75+P75,Curves!I75),5)</f>
        <v>2.3050000000000001E-2</v>
      </c>
      <c r="O75">
        <v>70</v>
      </c>
      <c r="P75" s="25">
        <f t="shared" si="2"/>
        <v>8.5999999999999965E-4</v>
      </c>
    </row>
    <row r="76" spans="1:16" x14ac:dyDescent="0.35">
      <c r="A76">
        <v>71</v>
      </c>
      <c r="B76" s="57">
        <v>2.8719999999999999E-2</v>
      </c>
      <c r="C76" s="26">
        <v>0.2162857142857143</v>
      </c>
      <c r="D76" s="26">
        <f>IF(C76*Curves!B76&gt;=1%,C76*Curves!B76+Curves!B76,Curves!B76+1%)</f>
        <v>3.8719999999999997E-2</v>
      </c>
      <c r="E76" s="26">
        <v>0.22442857142857142</v>
      </c>
      <c r="F76" s="26">
        <f>IF(E76*Curves!B76&gt;=0%,-E76*Curves!B76+Curves!B76,Curves!B76)</f>
        <v>2.2274411428571429E-2</v>
      </c>
      <c r="H76">
        <v>71</v>
      </c>
      <c r="I76" s="63">
        <v>2.9569999999999999E-2</v>
      </c>
      <c r="J76" s="26">
        <v>0.21628571428571428</v>
      </c>
      <c r="K76" s="25">
        <f>ROUND(IF(J76*Curves!B76&gt;=1%,(1-J76)*Curves!B76+P76,Curves!I76+1%),5)</f>
        <v>3.9570000000000001E-2</v>
      </c>
      <c r="L76" s="26">
        <v>0.22442857142857142</v>
      </c>
      <c r="M76" s="25">
        <f>ROUND(IF(L76*Curves!B76&gt;=0%,(1-L76)*Curves!B76+P76,Curves!I76),5)</f>
        <v>2.3120000000000002E-2</v>
      </c>
      <c r="O76">
        <v>71</v>
      </c>
      <c r="P76" s="25">
        <f t="shared" si="2"/>
        <v>8.5000000000000006E-4</v>
      </c>
    </row>
    <row r="77" spans="1:16" x14ac:dyDescent="0.35">
      <c r="A77">
        <v>72</v>
      </c>
      <c r="B77" s="57">
        <v>2.878E-2</v>
      </c>
      <c r="C77" s="26">
        <v>0.21542857142857144</v>
      </c>
      <c r="D77" s="26">
        <f>IF(C77*Curves!B77&gt;=1%,C77*Curves!B77+Curves!B77,Curves!B77+1%)</f>
        <v>3.8780000000000002E-2</v>
      </c>
      <c r="E77" s="26">
        <v>0.22314285714285714</v>
      </c>
      <c r="F77" s="26">
        <f>IF(E77*Curves!B77&gt;=0%,-E77*Curves!B77+Curves!B77,Curves!B77)</f>
        <v>2.2357948571428574E-2</v>
      </c>
      <c r="H77">
        <v>72</v>
      </c>
      <c r="I77" s="63">
        <v>2.962E-2</v>
      </c>
      <c r="J77" s="26">
        <v>0.21542857142857144</v>
      </c>
      <c r="K77" s="25">
        <f>ROUND(IF(J77*Curves!B77&gt;=1%,(1-J77)*Curves!B77+P77,Curves!I77+1%),5)</f>
        <v>3.9620000000000002E-2</v>
      </c>
      <c r="L77" s="26">
        <v>0.22314285714285714</v>
      </c>
      <c r="M77" s="25">
        <f>ROUND(IF(L77*Curves!B77&gt;=0%,(1-L77)*Curves!B77+P77,Curves!I77),5)</f>
        <v>2.3199999999999998E-2</v>
      </c>
      <c r="O77">
        <v>72</v>
      </c>
      <c r="P77" s="25">
        <f t="shared" si="2"/>
        <v>8.4000000000000047E-4</v>
      </c>
    </row>
    <row r="78" spans="1:16" x14ac:dyDescent="0.35">
      <c r="A78">
        <v>73</v>
      </c>
      <c r="B78" s="57">
        <v>2.8840000000000001E-2</v>
      </c>
      <c r="C78" s="26">
        <v>0.21457142857142858</v>
      </c>
      <c r="D78" s="26">
        <f>IF(C78*Curves!B78&gt;=1%,C78*Curves!B78+Curves!B78,Curves!B78+1%)</f>
        <v>3.884E-2</v>
      </c>
      <c r="E78" s="26">
        <v>0.22185714285714286</v>
      </c>
      <c r="F78" s="26">
        <f>IF(E78*Curves!B78&gt;=0%,-E78*Curves!B78+Curves!B78,Curves!B78)</f>
        <v>2.2441639999999999E-2</v>
      </c>
      <c r="H78">
        <v>73</v>
      </c>
      <c r="I78" s="63">
        <v>2.9669999999999998E-2</v>
      </c>
      <c r="J78" s="26">
        <v>0.21457142857142855</v>
      </c>
      <c r="K78" s="25">
        <f>ROUND(IF(J78*Curves!B78&gt;=1%,(1-J78)*Curves!B78+P78,Curves!I78+1%),5)</f>
        <v>3.9669999999999997E-2</v>
      </c>
      <c r="L78" s="26">
        <v>0.22185714285714286</v>
      </c>
      <c r="M78" s="25">
        <f>ROUND(IF(L78*Curves!B78&gt;=0%,(1-L78)*Curves!B78+P78,Curves!I78),5)</f>
        <v>2.3269999999999999E-2</v>
      </c>
      <c r="O78">
        <v>73</v>
      </c>
      <c r="P78" s="25">
        <f t="shared" si="2"/>
        <v>8.2999999999999741E-4</v>
      </c>
    </row>
    <row r="79" spans="1:16" x14ac:dyDescent="0.35">
      <c r="A79">
        <v>74</v>
      </c>
      <c r="B79" s="57">
        <v>2.8889999999999999E-2</v>
      </c>
      <c r="C79" s="26">
        <v>0.21371428571428572</v>
      </c>
      <c r="D79" s="26">
        <f>IF(C79*Curves!B79&gt;=1%,C79*Curves!B79+Curves!B79,Curves!B79+1%)</f>
        <v>3.8890000000000001E-2</v>
      </c>
      <c r="E79" s="26">
        <v>0.22057142857142858</v>
      </c>
      <c r="F79" s="26">
        <f>IF(E79*Curves!B79&gt;=0%,-E79*Curves!B79+Curves!B79,Curves!B79)</f>
        <v>2.2517691428571428E-2</v>
      </c>
      <c r="H79">
        <v>74</v>
      </c>
      <c r="I79" s="63">
        <v>2.971E-2</v>
      </c>
      <c r="J79" s="26">
        <v>0.21371428571428569</v>
      </c>
      <c r="K79" s="25">
        <f>ROUND(IF(J79*Curves!B79&gt;=1%,(1-J79)*Curves!B79+P79,Curves!I79+1%),5)</f>
        <v>3.9710000000000002E-2</v>
      </c>
      <c r="L79" s="26">
        <v>0.22057142857142858</v>
      </c>
      <c r="M79" s="25">
        <f>ROUND(IF(L79*Curves!B79&gt;=0%,(1-L79)*Curves!B79+P79,Curves!I79),5)</f>
        <v>2.334E-2</v>
      </c>
      <c r="O79">
        <v>74</v>
      </c>
      <c r="P79" s="25">
        <f t="shared" si="2"/>
        <v>8.2000000000000128E-4</v>
      </c>
    </row>
    <row r="80" spans="1:16" x14ac:dyDescent="0.35">
      <c r="A80">
        <v>75</v>
      </c>
      <c r="B80" s="57">
        <v>2.895E-2</v>
      </c>
      <c r="C80" s="26">
        <v>0.21285714285714286</v>
      </c>
      <c r="D80" s="26">
        <f>IF(C80*Curves!B80&gt;=1%,C80*Curves!B80+Curves!B80,Curves!B80+1%)</f>
        <v>3.8949999999999999E-2</v>
      </c>
      <c r="E80" s="26">
        <v>0.21928571428571431</v>
      </c>
      <c r="F80" s="26">
        <f>IF(E80*Curves!B80&gt;=0%,-E80*Curves!B80+Curves!B80,Curves!B80)</f>
        <v>2.2601678571428571E-2</v>
      </c>
      <c r="H80">
        <v>75</v>
      </c>
      <c r="I80" s="63">
        <v>2.9749999999999999E-2</v>
      </c>
      <c r="J80" s="26">
        <v>0.21285714285714286</v>
      </c>
      <c r="K80" s="25">
        <f>ROUND(IF(J80*Curves!B80&gt;=1%,(1-J80)*Curves!B80+P80,Curves!I80+1%),5)</f>
        <v>3.9750000000000001E-2</v>
      </c>
      <c r="L80" s="26">
        <v>0.21928571428571431</v>
      </c>
      <c r="M80" s="25">
        <f>ROUND(IF(L80*Curves!B80&gt;=0%,(1-L80)*Curves!B80+P80,Curves!I80),5)</f>
        <v>2.3400000000000001E-2</v>
      </c>
      <c r="O80">
        <v>75</v>
      </c>
      <c r="P80" s="25">
        <f t="shared" si="2"/>
        <v>7.9999999999999863E-4</v>
      </c>
    </row>
    <row r="81" spans="1:16" x14ac:dyDescent="0.35">
      <c r="A81">
        <v>76</v>
      </c>
      <c r="B81" s="57">
        <v>2.9000000000000001E-2</v>
      </c>
      <c r="C81" s="26">
        <v>0.21200000000000002</v>
      </c>
      <c r="D81" s="26">
        <f>IF(C81*Curves!B81&gt;=1%,C81*Curves!B81+Curves!B81,Curves!B81+1%)</f>
        <v>3.9E-2</v>
      </c>
      <c r="E81" s="26">
        <v>0.218</v>
      </c>
      <c r="F81" s="26">
        <f>IF(E81*Curves!B81&gt;=0%,-E81*Curves!B81+Curves!B81,Curves!B81)</f>
        <v>2.2678E-2</v>
      </c>
      <c r="H81">
        <v>76</v>
      </c>
      <c r="I81" s="63">
        <v>2.98E-2</v>
      </c>
      <c r="J81" s="26">
        <v>0.21199999999999999</v>
      </c>
      <c r="K81" s="25">
        <f>ROUND(IF(J81*Curves!B81&gt;=1%,(1-J81)*Curves!B81+P81,Curves!I81+1%),5)</f>
        <v>3.9800000000000002E-2</v>
      </c>
      <c r="L81" s="26">
        <v>0.21800000000000003</v>
      </c>
      <c r="M81" s="25">
        <f>ROUND(IF(L81*Curves!B81&gt;=0%,(1-L81)*Curves!B81+P81,Curves!I81),5)</f>
        <v>2.3480000000000001E-2</v>
      </c>
      <c r="O81">
        <v>76</v>
      </c>
      <c r="P81" s="25">
        <f t="shared" si="2"/>
        <v>7.9999999999999863E-4</v>
      </c>
    </row>
    <row r="82" spans="1:16" x14ac:dyDescent="0.35">
      <c r="A82">
        <v>77</v>
      </c>
      <c r="B82" s="57">
        <v>2.9049999999999999E-2</v>
      </c>
      <c r="C82" s="26">
        <v>0.21114285714285716</v>
      </c>
      <c r="D82" s="26">
        <f>IF(C82*Curves!B82&gt;=1%,C82*Curves!B82+Curves!B82,Curves!B82+1%)</f>
        <v>3.9050000000000001E-2</v>
      </c>
      <c r="E82" s="26">
        <v>0.21671428571428572</v>
      </c>
      <c r="F82" s="26">
        <f>IF(E82*Curves!B82&gt;=0%,-E82*Curves!B82+Curves!B82,Curves!B82)</f>
        <v>2.2754449999999999E-2</v>
      </c>
      <c r="H82">
        <v>77</v>
      </c>
      <c r="I82" s="63">
        <v>2.9839999999999998E-2</v>
      </c>
      <c r="J82" s="26">
        <v>0.21114285714285713</v>
      </c>
      <c r="K82" s="25">
        <f>ROUND(IF(J82*Curves!B82&gt;=1%,(1-J82)*Curves!B82+P82,Curves!I82+1%),5)</f>
        <v>3.984E-2</v>
      </c>
      <c r="L82" s="26">
        <v>0.21671428571428572</v>
      </c>
      <c r="M82" s="25">
        <f>ROUND(IF(L82*Curves!B82&gt;=0%,(1-L82)*Curves!B82+P82,Curves!I82),5)</f>
        <v>2.3539999999999998E-2</v>
      </c>
      <c r="O82">
        <v>77</v>
      </c>
      <c r="P82" s="25">
        <f t="shared" si="2"/>
        <v>7.8999999999999904E-4</v>
      </c>
    </row>
    <row r="83" spans="1:16" x14ac:dyDescent="0.35">
      <c r="A83">
        <v>78</v>
      </c>
      <c r="B83" s="57">
        <v>2.9100000000000001E-2</v>
      </c>
      <c r="C83" s="26">
        <v>0.2102857142857143</v>
      </c>
      <c r="D83" s="26">
        <f>IF(C83*Curves!B83&gt;=1%,C83*Curves!B83+Curves!B83,Curves!B83+1%)</f>
        <v>3.9100000000000003E-2</v>
      </c>
      <c r="E83" s="26">
        <v>0.21542857142857144</v>
      </c>
      <c r="F83" s="26">
        <f>IF(E83*Curves!B83&gt;=0%,-E83*Curves!B83+Curves!B83,Curves!B83)</f>
        <v>2.2831028571428571E-2</v>
      </c>
      <c r="H83">
        <v>78</v>
      </c>
      <c r="I83" s="63">
        <v>2.988E-2</v>
      </c>
      <c r="J83" s="26">
        <v>0.2102857142857143</v>
      </c>
      <c r="K83" s="25">
        <f>ROUND(IF(J83*Curves!B83&gt;=1%,(1-J83)*Curves!B83+P83,Curves!I83+1%),5)</f>
        <v>3.9879999999999999E-2</v>
      </c>
      <c r="L83" s="26">
        <v>0.21542857142857144</v>
      </c>
      <c r="M83" s="25">
        <f>ROUND(IF(L83*Curves!B83&gt;=0%,(1-L83)*Curves!B83+P83,Curves!I83),5)</f>
        <v>2.3609999999999999E-2</v>
      </c>
      <c r="O83">
        <v>78</v>
      </c>
      <c r="P83" s="25">
        <f t="shared" si="2"/>
        <v>7.7999999999999944E-4</v>
      </c>
    </row>
    <row r="84" spans="1:16" x14ac:dyDescent="0.35">
      <c r="A84">
        <v>79</v>
      </c>
      <c r="B84" s="57">
        <v>2.9149999999999999E-2</v>
      </c>
      <c r="C84" s="26">
        <v>0.20942857142857144</v>
      </c>
      <c r="D84" s="26">
        <f>IF(C84*Curves!B84&gt;=1%,C84*Curves!B84+Curves!B84,Curves!B84+1%)</f>
        <v>3.9149999999999997E-2</v>
      </c>
      <c r="E84" s="26">
        <v>0.21414285714285713</v>
      </c>
      <c r="F84" s="26">
        <f>IF(E84*Curves!B84&gt;=0%,-E84*Curves!B84+Curves!B84,Curves!B84)</f>
        <v>2.2907735714285712E-2</v>
      </c>
      <c r="H84">
        <v>79</v>
      </c>
      <c r="I84" s="63">
        <v>2.9919999999999999E-2</v>
      </c>
      <c r="J84" s="26">
        <v>0.20942857142857144</v>
      </c>
      <c r="K84" s="25">
        <f>ROUND(IF(J84*Curves!B84&gt;=1%,(1-J84)*Curves!B84+P84,Curves!I84+1%),5)</f>
        <v>3.9919999999999997E-2</v>
      </c>
      <c r="L84" s="26">
        <v>0.21414285714285713</v>
      </c>
      <c r="M84" s="25">
        <f>ROUND(IF(L84*Curves!B84&gt;=0%,(1-L84)*Curves!B84+P84,Curves!I84),5)</f>
        <v>2.368E-2</v>
      </c>
      <c r="O84">
        <v>79</v>
      </c>
      <c r="P84" s="25">
        <f t="shared" si="2"/>
        <v>7.6999999999999985E-4</v>
      </c>
    </row>
    <row r="85" spans="1:16" x14ac:dyDescent="0.35">
      <c r="A85">
        <v>80</v>
      </c>
      <c r="B85" s="57">
        <v>2.92E-2</v>
      </c>
      <c r="C85" s="26">
        <v>0.20857142857142857</v>
      </c>
      <c r="D85" s="26">
        <f>IF(C85*Curves!B85&gt;=1%,C85*Curves!B85+Curves!B85,Curves!B85+1%)</f>
        <v>3.9199999999999999E-2</v>
      </c>
      <c r="E85" s="26">
        <v>0.21285714285714286</v>
      </c>
      <c r="F85" s="26">
        <f>IF(E85*Curves!B85&gt;=0%,-E85*Curves!B85+Curves!B85,Curves!B85)</f>
        <v>2.2984571428571431E-2</v>
      </c>
      <c r="H85">
        <v>80</v>
      </c>
      <c r="I85" s="63">
        <v>2.9960000000000001E-2</v>
      </c>
      <c r="J85" s="26">
        <v>0.20857142857142857</v>
      </c>
      <c r="K85" s="25">
        <f>ROUND(IF(J85*Curves!B85&gt;=1%,(1-J85)*Curves!B85+P85,Curves!I85+1%),5)</f>
        <v>3.9960000000000002E-2</v>
      </c>
      <c r="L85" s="26">
        <v>0.21285714285714286</v>
      </c>
      <c r="M85" s="25">
        <f>ROUND(IF(L85*Curves!B85&gt;=0%,(1-L85)*Curves!B85+P85,Curves!I85),5)</f>
        <v>2.3740000000000001E-2</v>
      </c>
      <c r="O85">
        <v>80</v>
      </c>
      <c r="P85" s="25">
        <f t="shared" si="2"/>
        <v>7.6000000000000026E-4</v>
      </c>
    </row>
    <row r="86" spans="1:16" x14ac:dyDescent="0.35">
      <c r="A86">
        <v>81</v>
      </c>
      <c r="B86" s="57">
        <v>2.9250000000000002E-2</v>
      </c>
      <c r="C86" s="26">
        <v>0.20771428571428574</v>
      </c>
      <c r="D86" s="26">
        <f>IF(C86*Curves!B86&gt;=1%,C86*Curves!B86+Curves!B86,Curves!B86+1%)</f>
        <v>3.925E-2</v>
      </c>
      <c r="E86" s="26">
        <v>0.21157142857142858</v>
      </c>
      <c r="F86" s="26">
        <f>IF(E86*Curves!B86&gt;=0%,-E86*Curves!B86+Curves!B86,Curves!B86)</f>
        <v>2.3061535714285715E-2</v>
      </c>
      <c r="H86">
        <v>81</v>
      </c>
      <c r="I86" s="63">
        <v>2.9989999999999999E-2</v>
      </c>
      <c r="J86" s="26">
        <v>0.20771428571428571</v>
      </c>
      <c r="K86" s="25">
        <f>ROUND(IF(J86*Curves!B86&gt;=1%,(1-J86)*Curves!B86+P86,Curves!I86+1%),5)</f>
        <v>3.9989999999999998E-2</v>
      </c>
      <c r="L86" s="26">
        <v>0.21157142857142858</v>
      </c>
      <c r="M86" s="25">
        <f>ROUND(IF(L86*Curves!B86&gt;=0%,(1-L86)*Curves!B86+P86,Curves!I86),5)</f>
        <v>2.3800000000000002E-2</v>
      </c>
      <c r="O86">
        <v>81</v>
      </c>
      <c r="P86" s="25">
        <f t="shared" si="2"/>
        <v>7.399999999999976E-4</v>
      </c>
    </row>
    <row r="87" spans="1:16" x14ac:dyDescent="0.35">
      <c r="A87">
        <v>82</v>
      </c>
      <c r="B87" s="57">
        <v>2.929E-2</v>
      </c>
      <c r="C87" s="26">
        <v>0.20685714285714288</v>
      </c>
      <c r="D87" s="26">
        <f>IF(C87*Curves!B87&gt;=1%,C87*Curves!B87+Curves!B87,Curves!B87+1%)</f>
        <v>3.9289999999999999E-2</v>
      </c>
      <c r="E87" s="26">
        <v>0.2102857142857143</v>
      </c>
      <c r="F87" s="26">
        <f>IF(E87*Curves!B87&gt;=0%,-E87*Curves!B87+Curves!B87,Curves!B87)</f>
        <v>2.313073142857143E-2</v>
      </c>
      <c r="H87">
        <v>82</v>
      </c>
      <c r="I87" s="63">
        <v>3.0030000000000001E-2</v>
      </c>
      <c r="J87" s="26">
        <v>0.20685714285714288</v>
      </c>
      <c r="K87" s="25">
        <f>ROUND(IF(J87*Curves!B87&gt;=1%,(1-J87)*Curves!B87+P87,Curves!I87+1%),5)</f>
        <v>4.0030000000000003E-2</v>
      </c>
      <c r="L87" s="26">
        <v>0.2102857142857143</v>
      </c>
      <c r="M87" s="25">
        <f>ROUND(IF(L87*Curves!B87&gt;=0%,(1-L87)*Curves!B87+P87,Curves!I87),5)</f>
        <v>2.3869999999999999E-2</v>
      </c>
      <c r="O87">
        <v>82</v>
      </c>
      <c r="P87" s="25">
        <f t="shared" si="2"/>
        <v>7.4000000000000107E-4</v>
      </c>
    </row>
    <row r="88" spans="1:16" x14ac:dyDescent="0.35">
      <c r="A88">
        <v>83</v>
      </c>
      <c r="B88" s="57">
        <v>2.9340000000000001E-2</v>
      </c>
      <c r="C88" s="26">
        <v>0.20600000000000002</v>
      </c>
      <c r="D88" s="26">
        <f>IF(C88*Curves!B88&gt;=1%,C88*Curves!B88+Curves!B88,Curves!B88+1%)</f>
        <v>3.934E-2</v>
      </c>
      <c r="E88" s="26">
        <v>0.20900000000000002</v>
      </c>
      <c r="F88" s="26">
        <f>IF(E88*Curves!B88&gt;=0%,-E88*Curves!B88+Curves!B88,Curves!B88)</f>
        <v>2.320794E-2</v>
      </c>
      <c r="H88">
        <v>83</v>
      </c>
      <c r="I88" s="63">
        <v>3.006E-2</v>
      </c>
      <c r="J88" s="26">
        <v>0.20600000000000002</v>
      </c>
      <c r="K88" s="25">
        <f>ROUND(IF(J88*Curves!B88&gt;=1%,(1-J88)*Curves!B88+P88,Curves!I88+1%),5)</f>
        <v>4.0059999999999998E-2</v>
      </c>
      <c r="L88" s="26">
        <v>0.20900000000000002</v>
      </c>
      <c r="M88" s="25">
        <f>ROUND(IF(L88*Curves!B88&gt;=0%,(1-L88)*Curves!B88+P88,Curves!I88),5)</f>
        <v>2.393E-2</v>
      </c>
      <c r="O88">
        <v>83</v>
      </c>
      <c r="P88" s="25">
        <f t="shared" si="2"/>
        <v>7.1999999999999842E-4</v>
      </c>
    </row>
    <row r="89" spans="1:16" x14ac:dyDescent="0.35">
      <c r="A89">
        <v>84</v>
      </c>
      <c r="B89" s="57">
        <v>2.938E-2</v>
      </c>
      <c r="C89" s="26">
        <v>0.20514285714285715</v>
      </c>
      <c r="D89" s="26">
        <f>IF(C89*Curves!B89&gt;=1%,C89*Curves!B89+Curves!B89,Curves!B89+1%)</f>
        <v>3.9379999999999998E-2</v>
      </c>
      <c r="E89" s="26">
        <v>0.20771428571428574</v>
      </c>
      <c r="F89" s="26">
        <f>IF(E89*Curves!B89&gt;=0%,-E89*Curves!B89+Curves!B89,Curves!B89)</f>
        <v>2.3277354285714286E-2</v>
      </c>
      <c r="H89">
        <v>84</v>
      </c>
      <c r="I89" s="63">
        <v>3.0099999999999998E-2</v>
      </c>
      <c r="J89" s="26">
        <v>0.20514285714285713</v>
      </c>
      <c r="K89" s="25">
        <f>ROUND(IF(J89*Curves!B89&gt;=1%,(1-J89)*Curves!B89+P89,Curves!I89+1%),5)</f>
        <v>4.0099999999999997E-2</v>
      </c>
      <c r="L89" s="26">
        <v>0.20771428571428574</v>
      </c>
      <c r="M89" s="25">
        <f>ROUND(IF(L89*Curves!B89&gt;=0%,(1-L89)*Curves!B89+P89,Curves!I89),5)</f>
        <v>2.4E-2</v>
      </c>
      <c r="O89">
        <v>84</v>
      </c>
      <c r="P89" s="25">
        <f t="shared" si="2"/>
        <v>7.1999999999999842E-4</v>
      </c>
    </row>
    <row r="90" spans="1:16" x14ac:dyDescent="0.35">
      <c r="A90">
        <v>85</v>
      </c>
      <c r="B90" s="57">
        <v>2.9420000000000002E-2</v>
      </c>
      <c r="C90" s="26">
        <v>0.20428571428571429</v>
      </c>
      <c r="D90" s="26">
        <f>IF(C90*Curves!B90&gt;=1%,C90*Curves!B90+Curves!B90,Curves!B90+1%)</f>
        <v>3.9420000000000004E-2</v>
      </c>
      <c r="E90" s="26">
        <v>0.20642857142857143</v>
      </c>
      <c r="F90" s="26">
        <f>IF(E90*Curves!B90&gt;=0%,-E90*Curves!B90+Curves!B90,Curves!B90)</f>
        <v>2.334687142857143E-2</v>
      </c>
      <c r="H90">
        <v>85</v>
      </c>
      <c r="I90" s="63">
        <v>3.0130000000000001E-2</v>
      </c>
      <c r="J90" s="26">
        <v>0.20428571428571429</v>
      </c>
      <c r="K90" s="25">
        <f>ROUND(IF(J90*Curves!B90&gt;=1%,(1-J90)*Curves!B90+P90,Curves!I90+1%),5)</f>
        <v>4.0129999999999999E-2</v>
      </c>
      <c r="L90" s="26">
        <v>0.20642857142857146</v>
      </c>
      <c r="M90" s="25">
        <f>ROUND(IF(L90*Curves!B90&gt;=0%,(1-L90)*Curves!B90+P90,Curves!I90),5)</f>
        <v>2.4060000000000002E-2</v>
      </c>
      <c r="O90">
        <v>85</v>
      </c>
      <c r="P90" s="25">
        <f t="shared" si="2"/>
        <v>7.0999999999999883E-4</v>
      </c>
    </row>
    <row r="91" spans="1:16" x14ac:dyDescent="0.35">
      <c r="A91">
        <v>86</v>
      </c>
      <c r="B91" s="57">
        <v>2.946E-2</v>
      </c>
      <c r="C91" s="26">
        <v>0.20342857142857143</v>
      </c>
      <c r="D91" s="26">
        <f>IF(C91*Curves!B91&gt;=1%,C91*Curves!B91+Curves!B91,Curves!B91+1%)</f>
        <v>3.9460000000000002E-2</v>
      </c>
      <c r="E91" s="26">
        <v>0.20514285714285715</v>
      </c>
      <c r="F91" s="26">
        <f>IF(E91*Curves!B91&gt;=0%,-E91*Curves!B91+Curves!B91,Curves!B91)</f>
        <v>2.3416491428571429E-2</v>
      </c>
      <c r="H91">
        <v>86</v>
      </c>
      <c r="I91" s="63">
        <v>3.0169999999999999E-2</v>
      </c>
      <c r="J91" s="26">
        <v>0.2034285714285714</v>
      </c>
      <c r="K91" s="25">
        <f>ROUND(IF(J91*Curves!B91&gt;=1%,(1-J91)*Curves!B91+P91,Curves!I91+1%),5)</f>
        <v>4.0169999999999997E-2</v>
      </c>
      <c r="L91" s="26">
        <v>0.20514285714285715</v>
      </c>
      <c r="M91" s="25">
        <f>ROUND(IF(L91*Curves!B91&gt;=0%,(1-L91)*Curves!B91+P91,Curves!I91),5)</f>
        <v>2.4129999999999999E-2</v>
      </c>
      <c r="O91">
        <v>86</v>
      </c>
      <c r="P91" s="25">
        <f t="shared" si="2"/>
        <v>7.0999999999999883E-4</v>
      </c>
    </row>
    <row r="92" spans="1:16" x14ac:dyDescent="0.35">
      <c r="A92">
        <v>87</v>
      </c>
      <c r="B92" s="57">
        <v>2.9499999999999998E-2</v>
      </c>
      <c r="C92" s="26">
        <v>0.2025714285714286</v>
      </c>
      <c r="D92" s="26">
        <f>IF(C92*Curves!B92&gt;=1%,C92*Curves!B92+Curves!B92,Curves!B92+1%)</f>
        <v>3.95E-2</v>
      </c>
      <c r="E92" s="26">
        <v>0.20385714285714288</v>
      </c>
      <c r="F92" s="26">
        <f>IF(E92*Curves!B92&gt;=0%,-E92*Curves!B92+Curves!B92,Curves!B92)</f>
        <v>2.3486214285714284E-2</v>
      </c>
      <c r="H92">
        <v>87</v>
      </c>
      <c r="I92" s="63">
        <v>3.0200000000000001E-2</v>
      </c>
      <c r="J92" s="26">
        <v>0.20257142857142857</v>
      </c>
      <c r="K92" s="25">
        <f>ROUND(IF(J92*Curves!B92&gt;=1%,(1-J92)*Curves!B92+P92,Curves!I92+1%),5)</f>
        <v>4.02E-2</v>
      </c>
      <c r="L92" s="26">
        <v>0.20385714285714288</v>
      </c>
      <c r="M92" s="25">
        <f>ROUND(IF(L92*Curves!B92&gt;=0%,(1-L92)*Curves!B92+P92,Curves!I92),5)</f>
        <v>2.419E-2</v>
      </c>
      <c r="O92">
        <v>87</v>
      </c>
      <c r="P92" s="25">
        <f t="shared" si="2"/>
        <v>7.000000000000027E-4</v>
      </c>
    </row>
    <row r="93" spans="1:16" x14ac:dyDescent="0.35">
      <c r="A93">
        <v>88</v>
      </c>
      <c r="B93" s="57">
        <v>2.954E-2</v>
      </c>
      <c r="C93" s="26">
        <v>0.20171428571428573</v>
      </c>
      <c r="D93" s="26">
        <f>IF(C93*Curves!B93&gt;=1%,C93*Curves!B93+Curves!B93,Curves!B93+1%)</f>
        <v>3.9539999999999999E-2</v>
      </c>
      <c r="E93" s="26">
        <v>0.20257142857142857</v>
      </c>
      <c r="F93" s="26">
        <f>IF(E93*Curves!B93&gt;=0%,-E93*Curves!B93+Curves!B93,Curves!B93)</f>
        <v>2.355604E-2</v>
      </c>
      <c r="H93">
        <v>88</v>
      </c>
      <c r="I93" s="63">
        <v>3.023E-2</v>
      </c>
      <c r="J93" s="26">
        <v>0.20171428571428571</v>
      </c>
      <c r="K93" s="25">
        <f>ROUND(IF(J93*Curves!B93&gt;=1%,(1-J93)*Curves!B93+P93,Curves!I93+1%),5)</f>
        <v>4.0230000000000002E-2</v>
      </c>
      <c r="L93" s="26">
        <v>0.20257142857142857</v>
      </c>
      <c r="M93" s="25">
        <f>ROUND(IF(L93*Curves!B93&gt;=0%,(1-L93)*Curves!B93+P93,Curves!I93),5)</f>
        <v>2.4250000000000001E-2</v>
      </c>
      <c r="O93">
        <v>88</v>
      </c>
      <c r="P93" s="25">
        <f t="shared" si="2"/>
        <v>6.8999999999999964E-4</v>
      </c>
    </row>
    <row r="94" spans="1:16" x14ac:dyDescent="0.35">
      <c r="A94">
        <v>89</v>
      </c>
      <c r="B94" s="57">
        <v>2.9579999999999999E-2</v>
      </c>
      <c r="C94" s="26">
        <v>0.20085714285714287</v>
      </c>
      <c r="D94" s="26">
        <f>IF(C94*Curves!B94&gt;=1%,C94*Curves!B94+Curves!B94,Curves!B94+1%)</f>
        <v>3.9579999999999997E-2</v>
      </c>
      <c r="E94" s="26">
        <v>0.20128571428571429</v>
      </c>
      <c r="F94" s="26">
        <f>IF(E94*Curves!B94&gt;=0%,-E94*Curves!B94+Curves!B94,Curves!B94)</f>
        <v>2.3625968571428568E-2</v>
      </c>
      <c r="H94">
        <v>89</v>
      </c>
      <c r="I94" s="63">
        <v>3.0259999999999999E-2</v>
      </c>
      <c r="J94" s="26">
        <v>0.20085714285714285</v>
      </c>
      <c r="K94" s="25">
        <f>ROUND(IF(J94*Curves!B94&gt;=1%,(1-J94)*Curves!B94+P94,Curves!I94+1%),5)</f>
        <v>4.0259999999999997E-2</v>
      </c>
      <c r="L94" s="26">
        <v>0.20128571428571429</v>
      </c>
      <c r="M94" s="25">
        <f>ROUND(IF(L94*Curves!B94&gt;=0%,(1-L94)*Curves!B94+P94,Curves!I94),5)</f>
        <v>2.4309999999999998E-2</v>
      </c>
      <c r="O94">
        <v>89</v>
      </c>
      <c r="P94" s="25">
        <f t="shared" si="2"/>
        <v>6.8000000000000005E-4</v>
      </c>
    </row>
    <row r="95" spans="1:16" x14ac:dyDescent="0.35">
      <c r="A95">
        <v>90</v>
      </c>
      <c r="B95" s="57">
        <v>2.962E-2</v>
      </c>
      <c r="C95" s="26">
        <v>0.2</v>
      </c>
      <c r="D95" s="26">
        <f>IF(C95*Curves!B95&gt;=1%,C95*Curves!B95+Curves!B95,Curves!B95+1%)</f>
        <v>3.9620000000000002E-2</v>
      </c>
      <c r="E95" s="26">
        <v>0.2</v>
      </c>
      <c r="F95" s="26">
        <f>IF(E95*Curves!B95&gt;=0%,-E95*Curves!B95+Curves!B95,Curves!B95)</f>
        <v>2.3696000000000002E-2</v>
      </c>
      <c r="H95">
        <v>90</v>
      </c>
      <c r="I95" s="63">
        <v>3.0290000000000001E-2</v>
      </c>
      <c r="J95" s="26">
        <v>0.2</v>
      </c>
      <c r="K95" s="25">
        <f>ROUND(IF(J95*Curves!B95&gt;=1%,(1-J95)*Curves!B95+P95,Curves!I95+1%),5)</f>
        <v>4.0289999999999999E-2</v>
      </c>
      <c r="L95" s="26">
        <v>0.2</v>
      </c>
      <c r="M95" s="25">
        <f>ROUND(IF(L95*Curves!B95&gt;=0%,(1-L95)*Curves!B95+P95,Curves!I95),5)</f>
        <v>2.4369999999999999E-2</v>
      </c>
      <c r="O95">
        <v>90</v>
      </c>
      <c r="P95" s="25">
        <f t="shared" si="2"/>
        <v>6.7000000000000046E-4</v>
      </c>
    </row>
    <row r="96" spans="1:16" x14ac:dyDescent="0.35">
      <c r="A96">
        <v>91</v>
      </c>
      <c r="B96" s="57">
        <v>2.9659999999999999E-2</v>
      </c>
      <c r="C96" s="26">
        <v>0.2</v>
      </c>
      <c r="D96" s="26">
        <f>IF(C96*Curves!B96&gt;=1%,C96*Curves!B96+Curves!B96,Curves!B96+1%)</f>
        <v>3.9660000000000001E-2</v>
      </c>
      <c r="E96" s="26">
        <v>0.2</v>
      </c>
      <c r="F96" s="26">
        <f>IF(E96*Curves!B96&gt;=0%,-E96*Curves!B96+Curves!B96,Curves!B96)</f>
        <v>2.3727999999999999E-2</v>
      </c>
      <c r="H96">
        <v>91</v>
      </c>
      <c r="I96" s="63">
        <v>3.032E-2</v>
      </c>
      <c r="J96" s="26">
        <v>0.2</v>
      </c>
      <c r="K96" s="25">
        <f>ROUND(IF(J96*Curves!B96&gt;=1%,(1-J96)*Curves!B96+P96,Curves!I96+1%),5)</f>
        <v>4.0320000000000002E-2</v>
      </c>
      <c r="L96" s="26">
        <v>0.2</v>
      </c>
      <c r="M96" s="25">
        <f>ROUND(IF(L96*Curves!B96&gt;=0%,(1-L96)*Curves!B96+P96,Curves!I96),5)</f>
        <v>2.4389999999999998E-2</v>
      </c>
      <c r="O96">
        <v>91</v>
      </c>
      <c r="P96" s="25">
        <f t="shared" si="2"/>
        <v>6.6000000000000086E-4</v>
      </c>
    </row>
    <row r="97" spans="1:16" x14ac:dyDescent="0.35">
      <c r="A97">
        <v>92</v>
      </c>
      <c r="B97" s="57">
        <v>2.9690000000000001E-2</v>
      </c>
      <c r="C97" s="26">
        <v>0.2</v>
      </c>
      <c r="D97" s="26">
        <f>IF(C97*Curves!B97&gt;=1%,C97*Curves!B97+Curves!B97,Curves!B97+1%)</f>
        <v>3.9690000000000003E-2</v>
      </c>
      <c r="E97" s="26">
        <v>0.2</v>
      </c>
      <c r="F97" s="26">
        <f>IF(E97*Curves!B97&gt;=0%,-E97*Curves!B97+Curves!B97,Curves!B97)</f>
        <v>2.3752000000000002E-2</v>
      </c>
      <c r="H97">
        <v>92</v>
      </c>
      <c r="I97" s="63">
        <v>3.0349999999999999E-2</v>
      </c>
      <c r="J97" s="26">
        <v>0.2</v>
      </c>
      <c r="K97" s="25">
        <f>ROUND(IF(J97*Curves!B97&gt;=1%,(1-J97)*Curves!B97+P97,Curves!I97+1%),5)</f>
        <v>4.0349999999999997E-2</v>
      </c>
      <c r="L97" s="26">
        <v>0.2</v>
      </c>
      <c r="M97" s="25">
        <f>ROUND(IF(L97*Curves!B97&gt;=0%,(1-L97)*Curves!B97+P97,Curves!I97),5)</f>
        <v>2.4410000000000001E-2</v>
      </c>
      <c r="O97">
        <v>92</v>
      </c>
      <c r="P97" s="25">
        <f t="shared" si="2"/>
        <v>6.5999999999999739E-4</v>
      </c>
    </row>
    <row r="98" spans="1:16" x14ac:dyDescent="0.35">
      <c r="A98">
        <v>93</v>
      </c>
      <c r="B98" s="57">
        <v>2.9729999999999999E-2</v>
      </c>
      <c r="C98" s="26">
        <v>0.2</v>
      </c>
      <c r="D98" s="26">
        <f>IF(C98*Curves!B98&gt;=1%,C98*Curves!B98+Curves!B98,Curves!B98+1%)</f>
        <v>3.9730000000000001E-2</v>
      </c>
      <c r="E98" s="26">
        <v>0.2</v>
      </c>
      <c r="F98" s="26">
        <f>IF(E98*Curves!B98&gt;=0%,-E98*Curves!B98+Curves!B98,Curves!B98)</f>
        <v>2.3784E-2</v>
      </c>
      <c r="H98">
        <v>93</v>
      </c>
      <c r="I98" s="63">
        <v>3.0380000000000001E-2</v>
      </c>
      <c r="J98" s="26">
        <v>0.2</v>
      </c>
      <c r="K98" s="25">
        <f>ROUND(IF(J98*Curves!B98&gt;=1%,(1-J98)*Curves!B98+P98,Curves!I98+1%),5)</f>
        <v>4.0379999999999999E-2</v>
      </c>
      <c r="L98" s="26">
        <v>0.2</v>
      </c>
      <c r="M98" s="25">
        <f>ROUND(IF(L98*Curves!B98&gt;=0%,(1-L98)*Curves!B98+P98,Curves!I98),5)</f>
        <v>2.443E-2</v>
      </c>
      <c r="O98">
        <v>93</v>
      </c>
      <c r="P98" s="25">
        <f t="shared" si="2"/>
        <v>6.5000000000000127E-4</v>
      </c>
    </row>
    <row r="99" spans="1:16" x14ac:dyDescent="0.35">
      <c r="A99">
        <v>94</v>
      </c>
      <c r="B99" s="57">
        <v>2.9760000000000002E-2</v>
      </c>
      <c r="C99" s="26">
        <v>0.2</v>
      </c>
      <c r="D99" s="26">
        <f>IF(C99*Curves!B99&gt;=1%,C99*Curves!B99+Curves!B99,Curves!B99+1%)</f>
        <v>3.9760000000000004E-2</v>
      </c>
      <c r="E99" s="26">
        <v>0.2</v>
      </c>
      <c r="F99" s="26">
        <f>IF(E99*Curves!B99&gt;=0%,-E99*Curves!B99+Curves!B99,Curves!B99)</f>
        <v>2.3808000000000003E-2</v>
      </c>
      <c r="H99">
        <v>94</v>
      </c>
      <c r="I99" s="63">
        <v>3.041E-2</v>
      </c>
      <c r="J99" s="26">
        <v>0.2</v>
      </c>
      <c r="K99" s="25">
        <f>ROUND(IF(J99*Curves!B99&gt;=1%,(1-J99)*Curves!B99+P99,Curves!I99+1%),5)</f>
        <v>4.0410000000000001E-2</v>
      </c>
      <c r="L99" s="26">
        <v>0.2</v>
      </c>
      <c r="M99" s="25">
        <f>ROUND(IF(L99*Curves!B99&gt;=0%,(1-L99)*Curves!B99+P99,Curves!I99),5)</f>
        <v>2.4459999999999999E-2</v>
      </c>
      <c r="O99">
        <v>94</v>
      </c>
      <c r="P99" s="25">
        <f t="shared" si="2"/>
        <v>6.499999999999978E-4</v>
      </c>
    </row>
    <row r="100" spans="1:16" x14ac:dyDescent="0.35">
      <c r="A100">
        <v>95</v>
      </c>
      <c r="B100" s="57">
        <v>2.98E-2</v>
      </c>
      <c r="C100" s="26">
        <v>0.2</v>
      </c>
      <c r="D100" s="26">
        <f>IF(C100*Curves!B100&gt;=1%,C100*Curves!B100+Curves!B100,Curves!B100+1%)</f>
        <v>3.9800000000000002E-2</v>
      </c>
      <c r="E100" s="26">
        <v>0.2</v>
      </c>
      <c r="F100" s="26">
        <f>IF(E100*Curves!B100&gt;=0%,-E100*Curves!B100+Curves!B100,Curves!B100)</f>
        <v>2.384E-2</v>
      </c>
      <c r="H100">
        <v>95</v>
      </c>
      <c r="I100" s="63">
        <v>3.0429999999999999E-2</v>
      </c>
      <c r="J100" s="26">
        <v>0.2</v>
      </c>
      <c r="K100" s="25">
        <f>ROUND(IF(J100*Curves!B100&gt;=1%,(1-J100)*Curves!B100+P100,Curves!I100+1%),5)</f>
        <v>4.0430000000000001E-2</v>
      </c>
      <c r="L100" s="26">
        <v>0.2</v>
      </c>
      <c r="M100" s="25">
        <f>ROUND(IF(L100*Curves!B100&gt;=0%,(1-L100)*Curves!B100+P100,Curves!I100),5)</f>
        <v>2.4469999999999999E-2</v>
      </c>
      <c r="O100">
        <v>95</v>
      </c>
      <c r="P100" s="25">
        <f t="shared" si="2"/>
        <v>6.2999999999999862E-4</v>
      </c>
    </row>
    <row r="101" spans="1:16" x14ac:dyDescent="0.35">
      <c r="A101">
        <v>96</v>
      </c>
      <c r="B101" s="57">
        <v>2.9829999999999999E-2</v>
      </c>
      <c r="C101" s="26">
        <v>0.2</v>
      </c>
      <c r="D101" s="26">
        <f>IF(C101*Curves!B101&gt;=1%,C101*Curves!B101+Curves!B101,Curves!B101+1%)</f>
        <v>3.9829999999999997E-2</v>
      </c>
      <c r="E101" s="26">
        <v>0.2</v>
      </c>
      <c r="F101" s="26">
        <f>IF(E101*Curves!B101&gt;=0%,-E101*Curves!B101+Curves!B101,Curves!B101)</f>
        <v>2.3864E-2</v>
      </c>
      <c r="H101">
        <v>96</v>
      </c>
      <c r="I101" s="63">
        <v>3.0460000000000001E-2</v>
      </c>
      <c r="J101" s="26">
        <v>0.2</v>
      </c>
      <c r="K101" s="25">
        <f>ROUND(IF(J101*Curves!B101&gt;=1%,(1-J101)*Curves!B101+P101,Curves!I101+1%),5)</f>
        <v>4.0460000000000003E-2</v>
      </c>
      <c r="L101" s="26">
        <v>0.2</v>
      </c>
      <c r="M101" s="25">
        <f>ROUND(IF(L101*Curves!B101&gt;=0%,(1-L101)*Curves!B101+P101,Curves!I101),5)</f>
        <v>2.4490000000000001E-2</v>
      </c>
      <c r="O101">
        <v>96</v>
      </c>
      <c r="P101" s="25">
        <f t="shared" si="2"/>
        <v>6.3000000000000209E-4</v>
      </c>
    </row>
    <row r="102" spans="1:16" x14ac:dyDescent="0.35">
      <c r="A102">
        <v>97</v>
      </c>
      <c r="B102" s="57">
        <v>2.9860000000000001E-2</v>
      </c>
      <c r="C102" s="26">
        <v>0.2</v>
      </c>
      <c r="D102" s="26">
        <f>IF(C102*Curves!B102&gt;=1%,C102*Curves!B102+Curves!B102,Curves!B102+1%)</f>
        <v>3.986E-2</v>
      </c>
      <c r="E102" s="26">
        <v>0.2</v>
      </c>
      <c r="F102" s="26">
        <f>IF(E102*Curves!B102&gt;=0%,-E102*Curves!B102+Curves!B102,Curves!B102)</f>
        <v>2.3888E-2</v>
      </c>
      <c r="H102">
        <v>97</v>
      </c>
      <c r="I102" s="63">
        <v>3.049E-2</v>
      </c>
      <c r="J102" s="26">
        <v>0.2</v>
      </c>
      <c r="K102" s="25">
        <f>ROUND(IF(J102*Curves!B102&gt;=1%,(1-J102)*Curves!B102+P102,Curves!I102+1%),5)</f>
        <v>4.0489999999999998E-2</v>
      </c>
      <c r="L102" s="26">
        <v>0.2</v>
      </c>
      <c r="M102" s="25">
        <f>ROUND(IF(L102*Curves!B102&gt;=0%,(1-L102)*Curves!B102+P102,Curves!I102),5)</f>
        <v>2.452E-2</v>
      </c>
      <c r="O102">
        <v>97</v>
      </c>
      <c r="P102" s="25">
        <f t="shared" ref="P102:P120" si="3">I102-B102</f>
        <v>6.2999999999999862E-4</v>
      </c>
    </row>
    <row r="103" spans="1:16" x14ac:dyDescent="0.35">
      <c r="A103">
        <v>98</v>
      </c>
      <c r="B103" s="57">
        <v>2.9899999999999999E-2</v>
      </c>
      <c r="C103" s="26">
        <v>0.2</v>
      </c>
      <c r="D103" s="26">
        <f>IF(C103*Curves!B103&gt;=1%,C103*Curves!B103+Curves!B103,Curves!B103+1%)</f>
        <v>3.9899999999999998E-2</v>
      </c>
      <c r="E103" s="26">
        <v>0.2</v>
      </c>
      <c r="F103" s="26">
        <f>IF(E103*Curves!B103&gt;=0%,-E103*Curves!B103+Curves!B103,Curves!B103)</f>
        <v>2.392E-2</v>
      </c>
      <c r="H103">
        <v>98</v>
      </c>
      <c r="I103" s="63">
        <v>3.0509999999999999E-2</v>
      </c>
      <c r="J103" s="26">
        <v>0.2</v>
      </c>
      <c r="K103" s="25">
        <f>ROUND(IF(J103*Curves!B103&gt;=1%,(1-J103)*Curves!B103+P103,Curves!I103+1%),5)</f>
        <v>4.0509999999999997E-2</v>
      </c>
      <c r="L103" s="26">
        <v>0.2</v>
      </c>
      <c r="M103" s="25">
        <f>ROUND(IF(L103*Curves!B103&gt;=0%,(1-L103)*Curves!B103+P103,Curves!I103),5)</f>
        <v>2.453E-2</v>
      </c>
      <c r="O103">
        <v>98</v>
      </c>
      <c r="P103" s="25">
        <f t="shared" si="3"/>
        <v>6.0999999999999943E-4</v>
      </c>
    </row>
    <row r="104" spans="1:16" x14ac:dyDescent="0.35">
      <c r="A104">
        <v>99</v>
      </c>
      <c r="B104" s="57">
        <v>2.9929999999999998E-2</v>
      </c>
      <c r="C104" s="26">
        <v>0.2</v>
      </c>
      <c r="D104" s="26">
        <f>IF(C104*Curves!B104&gt;=1%,C104*Curves!B104+Curves!B104,Curves!B104+1%)</f>
        <v>3.993E-2</v>
      </c>
      <c r="E104" s="26">
        <v>0.2</v>
      </c>
      <c r="F104" s="26">
        <f>IF(E104*Curves!B104&gt;=0%,-E104*Curves!B104+Curves!B104,Curves!B104)</f>
        <v>2.3944E-2</v>
      </c>
      <c r="H104">
        <v>99</v>
      </c>
      <c r="I104" s="63">
        <v>3.0540000000000001E-2</v>
      </c>
      <c r="J104" s="26">
        <v>0.2</v>
      </c>
      <c r="K104" s="25">
        <f>ROUND(IF(J104*Curves!B104&gt;=1%,(1-J104)*Curves!B104+P104,Curves!I104+1%),5)</f>
        <v>4.054E-2</v>
      </c>
      <c r="L104" s="26">
        <v>0.2</v>
      </c>
      <c r="M104" s="25">
        <f>ROUND(IF(L104*Curves!B104&gt;=0%,(1-L104)*Curves!B104+P104,Curves!I104),5)</f>
        <v>2.4549999999999999E-2</v>
      </c>
      <c r="O104">
        <v>99</v>
      </c>
      <c r="P104" s="25">
        <f t="shared" si="3"/>
        <v>6.100000000000029E-4</v>
      </c>
    </row>
    <row r="105" spans="1:16" x14ac:dyDescent="0.35">
      <c r="A105">
        <v>100</v>
      </c>
      <c r="B105" s="57">
        <v>2.9960000000000001E-2</v>
      </c>
      <c r="C105" s="26">
        <v>0.2</v>
      </c>
      <c r="D105" s="26">
        <f>IF(C105*Curves!B105&gt;=1%,C105*Curves!B105+Curves!B105,Curves!B105+1%)</f>
        <v>3.9960000000000002E-2</v>
      </c>
      <c r="E105" s="26">
        <v>0.2</v>
      </c>
      <c r="F105" s="26">
        <f>IF(E105*Curves!B105&gt;=0%,-E105*Curves!B105+Curves!B105,Curves!B105)</f>
        <v>2.3968E-2</v>
      </c>
      <c r="H105">
        <v>100</v>
      </c>
      <c r="I105" s="63">
        <v>3.056E-2</v>
      </c>
      <c r="J105" s="26">
        <v>0.2</v>
      </c>
      <c r="K105" s="25">
        <f>ROUND(IF(J105*Curves!B105&gt;=1%,(1-J105)*Curves!B105+P105,Curves!I105+1%),5)</f>
        <v>4.0559999999999999E-2</v>
      </c>
      <c r="L105" s="26">
        <v>0.2</v>
      </c>
      <c r="M105" s="25">
        <f>ROUND(IF(L105*Curves!B105&gt;=0%,(1-L105)*Curves!B105+P105,Curves!I105),5)</f>
        <v>2.4570000000000002E-2</v>
      </c>
      <c r="O105">
        <v>100</v>
      </c>
      <c r="P105" s="25">
        <f t="shared" si="3"/>
        <v>5.9999999999999984E-4</v>
      </c>
    </row>
    <row r="106" spans="1:16" x14ac:dyDescent="0.35">
      <c r="A106">
        <v>101</v>
      </c>
      <c r="B106" s="57">
        <v>2.9989999999999999E-2</v>
      </c>
      <c r="C106" s="26">
        <v>0.2</v>
      </c>
      <c r="D106" s="26">
        <f>IF(C106*Curves!B106&gt;=1%,C106*Curves!B106+Curves!B106,Curves!B106+1%)</f>
        <v>3.9989999999999998E-2</v>
      </c>
      <c r="E106" s="26">
        <v>0.2</v>
      </c>
      <c r="F106" s="26">
        <f>IF(E106*Curves!B106&gt;=0%,-E106*Curves!B106+Curves!B106,Curves!B106)</f>
        <v>2.3991999999999999E-2</v>
      </c>
      <c r="H106">
        <v>101</v>
      </c>
      <c r="I106" s="63">
        <v>3.0589999999999999E-2</v>
      </c>
      <c r="J106" s="26">
        <v>0.2</v>
      </c>
      <c r="K106" s="25">
        <f>ROUND(IF(J106*Curves!B106&gt;=1%,(1-J106)*Curves!B106+P106,Curves!I106+1%),5)</f>
        <v>4.0590000000000001E-2</v>
      </c>
      <c r="L106" s="26">
        <v>0.2</v>
      </c>
      <c r="M106" s="25">
        <f>ROUND(IF(L106*Curves!B106&gt;=0%,(1-L106)*Curves!B106+P106,Curves!I106),5)</f>
        <v>2.4590000000000001E-2</v>
      </c>
      <c r="O106">
        <v>101</v>
      </c>
      <c r="P106" s="25">
        <f t="shared" si="3"/>
        <v>5.9999999999999984E-4</v>
      </c>
    </row>
    <row r="107" spans="1:16" x14ac:dyDescent="0.35">
      <c r="A107">
        <v>102</v>
      </c>
      <c r="B107" s="57">
        <v>3.0020000000000002E-2</v>
      </c>
      <c r="C107" s="26">
        <v>0.2</v>
      </c>
      <c r="D107" s="26">
        <f>IF(C107*Curves!B107&gt;=1%,C107*Curves!B107+Curves!B107,Curves!B107+1%)</f>
        <v>4.002E-2</v>
      </c>
      <c r="E107" s="26">
        <v>0.2</v>
      </c>
      <c r="F107" s="26">
        <f>IF(E107*Curves!B107&gt;=0%,-E107*Curves!B107+Curves!B107,Curves!B107)</f>
        <v>2.4016000000000003E-2</v>
      </c>
      <c r="H107">
        <v>102</v>
      </c>
      <c r="I107" s="63">
        <v>3.0609999999999998E-2</v>
      </c>
      <c r="J107" s="26">
        <v>0.2</v>
      </c>
      <c r="K107" s="25">
        <f>ROUND(IF(J107*Curves!B107&gt;=1%,(1-J107)*Curves!B107+P107,Curves!I107+1%),5)</f>
        <v>4.061E-2</v>
      </c>
      <c r="L107" s="26">
        <v>0.2</v>
      </c>
      <c r="M107" s="25">
        <f>ROUND(IF(L107*Curves!B107&gt;=0%,(1-L107)*Curves!B107+P107,Curves!I107),5)</f>
        <v>2.461E-2</v>
      </c>
      <c r="O107">
        <v>102</v>
      </c>
      <c r="P107" s="25">
        <f t="shared" si="3"/>
        <v>5.8999999999999678E-4</v>
      </c>
    </row>
    <row r="108" spans="1:16" x14ac:dyDescent="0.35">
      <c r="A108">
        <v>103</v>
      </c>
      <c r="B108" s="57">
        <v>3.005E-2</v>
      </c>
      <c r="C108" s="26">
        <v>0.2</v>
      </c>
      <c r="D108" s="26">
        <f>IF(C108*Curves!B108&gt;=1%,C108*Curves!B108+Curves!B108,Curves!B108+1%)</f>
        <v>4.0050000000000002E-2</v>
      </c>
      <c r="E108" s="26">
        <v>0.2</v>
      </c>
      <c r="F108" s="26">
        <f>IF(E108*Curves!B108&gt;=0%,-E108*Curves!B108+Curves!B108,Curves!B108)</f>
        <v>2.4039999999999999E-2</v>
      </c>
      <c r="H108">
        <v>103</v>
      </c>
      <c r="I108" s="63">
        <v>3.0630000000000001E-2</v>
      </c>
      <c r="J108" s="26">
        <v>0.2</v>
      </c>
      <c r="K108" s="25">
        <f>ROUND(IF(J108*Curves!B108&gt;=1%,(1-J108)*Curves!B108+P108,Curves!I108+1%),5)</f>
        <v>4.0629999999999999E-2</v>
      </c>
      <c r="L108" s="26">
        <v>0.2</v>
      </c>
      <c r="M108" s="25">
        <f>ROUND(IF(L108*Curves!B108&gt;=0%,(1-L108)*Curves!B108+P108,Curves!I108),5)</f>
        <v>2.462E-2</v>
      </c>
      <c r="O108">
        <v>103</v>
      </c>
      <c r="P108" s="25">
        <f t="shared" si="3"/>
        <v>5.8000000000000065E-4</v>
      </c>
    </row>
    <row r="109" spans="1:16" x14ac:dyDescent="0.35">
      <c r="A109">
        <v>104</v>
      </c>
      <c r="B109" s="57">
        <v>3.007E-2</v>
      </c>
      <c r="C109" s="26">
        <v>0.2</v>
      </c>
      <c r="D109" s="26">
        <f>IF(C109*Curves!B109&gt;=1%,C109*Curves!B109+Curves!B109,Curves!B109+1%)</f>
        <v>4.0070000000000001E-2</v>
      </c>
      <c r="E109" s="26">
        <v>0.2</v>
      </c>
      <c r="F109" s="26">
        <f>IF(E109*Curves!B109&gt;=0%,-E109*Curves!B109+Curves!B109,Curves!B109)</f>
        <v>2.4056000000000001E-2</v>
      </c>
      <c r="H109">
        <v>104</v>
      </c>
      <c r="I109" s="63">
        <v>3.066E-2</v>
      </c>
      <c r="J109" s="26">
        <v>0.2</v>
      </c>
      <c r="K109" s="25">
        <f>ROUND(IF(J109*Curves!B109&gt;=1%,(1-J109)*Curves!B109+P109,Curves!I109+1%),5)</f>
        <v>4.0660000000000002E-2</v>
      </c>
      <c r="L109" s="26">
        <v>0.2</v>
      </c>
      <c r="M109" s="25">
        <f>ROUND(IF(L109*Curves!B109&gt;=0%,(1-L109)*Curves!B109+P109,Curves!I109),5)</f>
        <v>2.4649999999999998E-2</v>
      </c>
      <c r="O109">
        <v>104</v>
      </c>
      <c r="P109" s="25">
        <f t="shared" si="3"/>
        <v>5.9000000000000025E-4</v>
      </c>
    </row>
    <row r="110" spans="1:16" x14ac:dyDescent="0.35">
      <c r="A110">
        <v>105</v>
      </c>
      <c r="B110" s="57">
        <v>3.0099999999999998E-2</v>
      </c>
      <c r="C110" s="26">
        <v>0.2</v>
      </c>
      <c r="D110" s="26">
        <f>IF(C110*Curves!B110&gt;=1%,C110*Curves!B110+Curves!B110,Curves!B110+1%)</f>
        <v>4.0099999999999997E-2</v>
      </c>
      <c r="E110" s="26">
        <v>0.2</v>
      </c>
      <c r="F110" s="26">
        <f>IF(E110*Curves!B110&gt;=0%,-E110*Curves!B110+Curves!B110,Curves!B110)</f>
        <v>2.4079999999999997E-2</v>
      </c>
      <c r="H110">
        <v>105</v>
      </c>
      <c r="I110" s="63">
        <v>3.0679999999999999E-2</v>
      </c>
      <c r="J110" s="26">
        <v>0.2</v>
      </c>
      <c r="K110" s="25">
        <f>ROUND(IF(J110*Curves!B110&gt;=1%,(1-J110)*Curves!B110+P110,Curves!I110+1%),5)</f>
        <v>4.0680000000000001E-2</v>
      </c>
      <c r="L110" s="26">
        <v>0.2</v>
      </c>
      <c r="M110" s="25">
        <f>ROUND(IF(L110*Curves!B110&gt;=0%,(1-L110)*Curves!B110+P110,Curves!I110),5)</f>
        <v>2.4660000000000001E-2</v>
      </c>
      <c r="O110">
        <v>105</v>
      </c>
      <c r="P110" s="25">
        <f t="shared" si="3"/>
        <v>5.8000000000000065E-4</v>
      </c>
    </row>
    <row r="111" spans="1:16" x14ac:dyDescent="0.35">
      <c r="A111">
        <v>106</v>
      </c>
      <c r="B111" s="57">
        <v>3.0130000000000001E-2</v>
      </c>
      <c r="C111" s="26">
        <v>0.2</v>
      </c>
      <c r="D111" s="26">
        <f>IF(C111*Curves!B111&gt;=1%,C111*Curves!B111+Curves!B111,Curves!B111+1%)</f>
        <v>4.0129999999999999E-2</v>
      </c>
      <c r="E111" s="26">
        <v>0.2</v>
      </c>
      <c r="F111" s="26">
        <f>IF(E111*Curves!B111&gt;=0%,-E111*Curves!B111+Curves!B111,Curves!B111)</f>
        <v>2.4104E-2</v>
      </c>
      <c r="H111">
        <v>106</v>
      </c>
      <c r="I111" s="63">
        <v>3.0700000000000002E-2</v>
      </c>
      <c r="J111" s="26">
        <v>0.2</v>
      </c>
      <c r="K111" s="25">
        <f>ROUND(IF(J111*Curves!B111&gt;=1%,(1-J111)*Curves!B111+P111,Curves!I111+1%),5)</f>
        <v>4.07E-2</v>
      </c>
      <c r="L111" s="26">
        <v>0.2</v>
      </c>
      <c r="M111" s="25">
        <f>ROUND(IF(L111*Curves!B111&gt;=0%,(1-L111)*Curves!B111+P111,Curves!I111),5)</f>
        <v>2.4670000000000001E-2</v>
      </c>
      <c r="O111">
        <v>106</v>
      </c>
      <c r="P111" s="25">
        <f t="shared" si="3"/>
        <v>5.7000000000000106E-4</v>
      </c>
    </row>
    <row r="112" spans="1:16" x14ac:dyDescent="0.35">
      <c r="A112">
        <v>107</v>
      </c>
      <c r="B112" s="57">
        <v>3.0159999999999999E-2</v>
      </c>
      <c r="C112" s="26">
        <v>0.2</v>
      </c>
      <c r="D112" s="26">
        <f>IF(C112*Curves!B112&gt;=1%,C112*Curves!B112+Curves!B112,Curves!B112+1%)</f>
        <v>4.0160000000000001E-2</v>
      </c>
      <c r="E112" s="26">
        <v>0.2</v>
      </c>
      <c r="F112" s="26">
        <f>IF(E112*Curves!B112&gt;=0%,-E112*Curves!B112+Curves!B112,Curves!B112)</f>
        <v>2.4128E-2</v>
      </c>
      <c r="H112">
        <v>107</v>
      </c>
      <c r="I112" s="63">
        <v>3.0720000000000001E-2</v>
      </c>
      <c r="J112" s="26">
        <v>0.2</v>
      </c>
      <c r="K112" s="25">
        <f>ROUND(IF(J112*Curves!B112&gt;=1%,(1-J112)*Curves!B112+P112,Curves!I112+1%),5)</f>
        <v>4.0719999999999999E-2</v>
      </c>
      <c r="L112" s="26">
        <v>0.2</v>
      </c>
      <c r="M112" s="25">
        <f>ROUND(IF(L112*Curves!B112&gt;=0%,(1-L112)*Curves!B112+P112,Curves!I112),5)</f>
        <v>2.469E-2</v>
      </c>
      <c r="O112">
        <v>107</v>
      </c>
      <c r="P112" s="25">
        <f t="shared" si="3"/>
        <v>5.6000000000000147E-4</v>
      </c>
    </row>
    <row r="113" spans="1:16" x14ac:dyDescent="0.35">
      <c r="A113">
        <v>108</v>
      </c>
      <c r="B113" s="57">
        <v>3.0179999999999998E-2</v>
      </c>
      <c r="C113" s="26">
        <v>0.2</v>
      </c>
      <c r="D113" s="26">
        <f>IF(C113*Curves!B113&gt;=1%,C113*Curves!B113+Curves!B113,Curves!B113+1%)</f>
        <v>4.018E-2</v>
      </c>
      <c r="E113" s="26">
        <v>0.2</v>
      </c>
      <c r="F113" s="26">
        <f>IF(E113*Curves!B113&gt;=0%,-E113*Curves!B113+Curves!B113,Curves!B113)</f>
        <v>2.4143999999999999E-2</v>
      </c>
      <c r="H113">
        <v>108</v>
      </c>
      <c r="I113" s="63">
        <v>3.074E-2</v>
      </c>
      <c r="J113" s="26">
        <v>0.2</v>
      </c>
      <c r="K113" s="25">
        <f>ROUND(IF(J113*Curves!B113&gt;=1%,(1-J113)*Curves!B113+P113,Curves!I113+1%),5)</f>
        <v>4.0739999999999998E-2</v>
      </c>
      <c r="L113" s="26">
        <v>0.2</v>
      </c>
      <c r="M113" s="25">
        <f>ROUND(IF(L113*Curves!B113&gt;=0%,(1-L113)*Curves!B113+P113,Curves!I113),5)</f>
        <v>2.47E-2</v>
      </c>
      <c r="O113">
        <v>108</v>
      </c>
      <c r="P113" s="25">
        <f t="shared" si="3"/>
        <v>5.6000000000000147E-4</v>
      </c>
    </row>
    <row r="114" spans="1:16" x14ac:dyDescent="0.35">
      <c r="A114">
        <v>109</v>
      </c>
      <c r="B114" s="57">
        <v>3.0210000000000001E-2</v>
      </c>
      <c r="C114" s="26">
        <v>0.2</v>
      </c>
      <c r="D114" s="26">
        <f>IF(C114*Curves!B114&gt;=1%,C114*Curves!B114+Curves!B114,Curves!B114+1%)</f>
        <v>4.0210000000000003E-2</v>
      </c>
      <c r="E114" s="26">
        <v>0.2</v>
      </c>
      <c r="F114" s="26">
        <f>IF(E114*Curves!B114&gt;=0%,-E114*Curves!B114+Curves!B114,Curves!B114)</f>
        <v>2.4168000000000002E-2</v>
      </c>
      <c r="H114">
        <v>109</v>
      </c>
      <c r="I114" s="63">
        <v>3.0759999999999999E-2</v>
      </c>
      <c r="J114" s="26">
        <v>0.2</v>
      </c>
      <c r="K114" s="25">
        <f>ROUND(IF(J114*Curves!B114&gt;=1%,(1-J114)*Curves!B114+P114,Curves!I114+1%),5)</f>
        <v>4.0759999999999998E-2</v>
      </c>
      <c r="L114" s="26">
        <v>0.2</v>
      </c>
      <c r="M114" s="25">
        <f>ROUND(IF(L114*Curves!B114&gt;=0%,(1-L114)*Curves!B114+P114,Curves!I114),5)</f>
        <v>2.4719999999999999E-2</v>
      </c>
      <c r="O114">
        <v>109</v>
      </c>
      <c r="P114" s="25">
        <f t="shared" si="3"/>
        <v>5.4999999999999841E-4</v>
      </c>
    </row>
    <row r="115" spans="1:16" x14ac:dyDescent="0.35">
      <c r="A115">
        <v>110</v>
      </c>
      <c r="B115" s="57">
        <v>3.023E-2</v>
      </c>
      <c r="C115" s="26">
        <v>0.2</v>
      </c>
      <c r="D115" s="26">
        <f>IF(C115*Curves!B115&gt;=1%,C115*Curves!B115+Curves!B115,Curves!B115+1%)</f>
        <v>4.0230000000000002E-2</v>
      </c>
      <c r="E115" s="26">
        <v>0.2</v>
      </c>
      <c r="F115" s="26">
        <f>IF(E115*Curves!B115&gt;=0%,-E115*Curves!B115+Curves!B115,Curves!B115)</f>
        <v>2.4184000000000001E-2</v>
      </c>
      <c r="H115">
        <v>110</v>
      </c>
      <c r="I115" s="48">
        <v>3.0779999999999998E-2</v>
      </c>
      <c r="J115" s="26">
        <v>0.2</v>
      </c>
      <c r="K115" s="25">
        <f>ROUND(IF(J115*Curves!B115&gt;=1%,(1-J115)*Curves!B115+P115,Curves!I115+1%),5)</f>
        <v>4.0779999999999997E-2</v>
      </c>
      <c r="L115" s="26">
        <v>0.2</v>
      </c>
      <c r="M115" s="25">
        <f>ROUND(IF(L115*Curves!B115&gt;=0%,(1-L115)*Curves!B115+P115,Curves!I115),5)</f>
        <v>2.4729999999999999E-2</v>
      </c>
      <c r="O115">
        <v>110</v>
      </c>
      <c r="P115" s="25">
        <f t="shared" si="3"/>
        <v>5.4999999999999841E-4</v>
      </c>
    </row>
    <row r="116" spans="1:16" x14ac:dyDescent="0.35">
      <c r="A116">
        <v>111</v>
      </c>
      <c r="B116" s="57">
        <v>3.0259999999999999E-2</v>
      </c>
      <c r="C116" s="26">
        <v>0.2</v>
      </c>
      <c r="D116" s="26">
        <f>IF(C116*Curves!B116&gt;=1%,C116*Curves!B116+Curves!B116,Curves!B116+1%)</f>
        <v>4.0259999999999997E-2</v>
      </c>
      <c r="E116" s="26">
        <v>0.2</v>
      </c>
      <c r="F116" s="26">
        <f>IF(E116*Curves!B116&gt;=0%,-E116*Curves!B116+Curves!B116,Curves!B116)</f>
        <v>2.4208E-2</v>
      </c>
      <c r="H116">
        <v>111</v>
      </c>
      <c r="I116" s="48">
        <v>3.0800000000000001E-2</v>
      </c>
      <c r="J116" s="26">
        <v>0.2</v>
      </c>
      <c r="K116" s="25">
        <f>ROUND(IF(J116*Curves!B116&gt;=1%,(1-J116)*Curves!B116+P116,Curves!I116+1%),5)</f>
        <v>4.0800000000000003E-2</v>
      </c>
      <c r="L116" s="26">
        <v>0.2</v>
      </c>
      <c r="M116" s="25">
        <f>ROUND(IF(L116*Curves!B116&gt;=0%,(1-L116)*Curves!B116+P116,Curves!I116),5)</f>
        <v>2.4750000000000001E-2</v>
      </c>
      <c r="O116">
        <v>111</v>
      </c>
      <c r="P116" s="25">
        <f t="shared" si="3"/>
        <v>5.4000000000000228E-4</v>
      </c>
    </row>
    <row r="117" spans="1:16" x14ac:dyDescent="0.35">
      <c r="A117">
        <v>112</v>
      </c>
      <c r="B117" s="57">
        <v>3.0280000000000001E-2</v>
      </c>
      <c r="C117" s="26">
        <v>0.2</v>
      </c>
      <c r="D117" s="26">
        <f>IF(C117*Curves!B117&gt;=1%,C117*Curves!B117+Curves!B117,Curves!B117+1%)</f>
        <v>4.0280000000000003E-2</v>
      </c>
      <c r="E117" s="26">
        <v>0.2</v>
      </c>
      <c r="F117" s="26">
        <f>IF(E117*Curves!B117&gt;=0%,-E117*Curves!B117+Curves!B117,Curves!B117)</f>
        <v>2.4224000000000002E-2</v>
      </c>
      <c r="H117">
        <v>112</v>
      </c>
      <c r="I117" s="48">
        <v>3.082E-2</v>
      </c>
      <c r="J117" s="26">
        <v>0.2</v>
      </c>
      <c r="K117" s="25">
        <f>ROUND(IF(J117*Curves!B117&gt;=1%,(1-J117)*Curves!B117+P117,Curves!I117+1%),5)</f>
        <v>4.0820000000000002E-2</v>
      </c>
      <c r="L117" s="26">
        <v>0.2</v>
      </c>
      <c r="M117" s="25">
        <f>ROUND(IF(L117*Curves!B117&gt;=0%,(1-L117)*Curves!B117+P117,Curves!I117),5)</f>
        <v>2.4760000000000001E-2</v>
      </c>
      <c r="O117">
        <v>112</v>
      </c>
      <c r="P117" s="25">
        <f t="shared" si="3"/>
        <v>5.3999999999999881E-4</v>
      </c>
    </row>
    <row r="118" spans="1:16" x14ac:dyDescent="0.35">
      <c r="A118">
        <v>113</v>
      </c>
      <c r="B118" s="57">
        <v>3.031E-2</v>
      </c>
      <c r="C118" s="26">
        <v>0.2</v>
      </c>
      <c r="D118" s="26">
        <f>IF(C118*Curves!B118&gt;=1%,C118*Curves!B118+Curves!B118,Curves!B118+1%)</f>
        <v>4.0309999999999999E-2</v>
      </c>
      <c r="E118" s="26">
        <v>0.2</v>
      </c>
      <c r="F118" s="26">
        <f>IF(E118*Curves!B118&gt;=0%,-E118*Curves!B118+Curves!B118,Curves!B118)</f>
        <v>2.4247999999999999E-2</v>
      </c>
      <c r="H118">
        <v>113</v>
      </c>
      <c r="I118" s="48">
        <v>3.0839999999999999E-2</v>
      </c>
      <c r="J118" s="26">
        <v>0.2</v>
      </c>
      <c r="K118" s="25">
        <f>ROUND(IF(J118*Curves!B118&gt;=1%,(1-J118)*Curves!B118+P118,Curves!I118+1%),5)</f>
        <v>4.0840000000000001E-2</v>
      </c>
      <c r="L118" s="26">
        <v>0.2</v>
      </c>
      <c r="M118" s="25">
        <f>ROUND(IF(L118*Curves!B118&gt;=0%,(1-L118)*Curves!B118+P118,Curves!I118),5)</f>
        <v>2.478E-2</v>
      </c>
      <c r="O118">
        <v>113</v>
      </c>
      <c r="P118" s="25">
        <f t="shared" si="3"/>
        <v>5.2999999999999922E-4</v>
      </c>
    </row>
    <row r="119" spans="1:16" x14ac:dyDescent="0.35">
      <c r="A119">
        <v>114</v>
      </c>
      <c r="B119" s="57">
        <v>3.0329999999999999E-2</v>
      </c>
      <c r="C119" s="26">
        <v>0.2</v>
      </c>
      <c r="D119" s="26">
        <f>IF(C119*Curves!B119&gt;=1%,C119*Curves!B119+Curves!B119,Curves!B119+1%)</f>
        <v>4.0329999999999998E-2</v>
      </c>
      <c r="E119" s="26">
        <v>0.2</v>
      </c>
      <c r="F119" s="26">
        <f>IF(E119*Curves!B119&gt;=0%,-E119*Curves!B119+Curves!B119,Curves!B119)</f>
        <v>2.4264000000000001E-2</v>
      </c>
      <c r="H119">
        <v>114</v>
      </c>
      <c r="I119" s="48">
        <v>3.0859999999999999E-2</v>
      </c>
      <c r="J119" s="26">
        <v>0.2</v>
      </c>
      <c r="K119" s="25">
        <f>ROUND(IF(J119*Curves!B119&gt;=1%,(1-J119)*Curves!B119+P119,Curves!I119+1%),5)</f>
        <v>4.086E-2</v>
      </c>
      <c r="L119" s="26">
        <v>0.2</v>
      </c>
      <c r="M119" s="25">
        <f>ROUND(IF(L119*Curves!B119&gt;=0%,(1-L119)*Curves!B119+P119,Curves!I119),5)</f>
        <v>2.479E-2</v>
      </c>
      <c r="O119">
        <v>114</v>
      </c>
      <c r="P119" s="25">
        <f t="shared" si="3"/>
        <v>5.2999999999999922E-4</v>
      </c>
    </row>
    <row r="120" spans="1:16" x14ac:dyDescent="0.35">
      <c r="A120">
        <v>115</v>
      </c>
      <c r="B120" s="58">
        <v>3.0349999999999999E-2</v>
      </c>
      <c r="C120" s="27">
        <v>0.2</v>
      </c>
      <c r="D120" s="27">
        <f>IF(C120*Curves!B120&gt;=1%,C120*Curves!B120+Curves!B120,Curves!B120+1%)</f>
        <v>4.0349999999999997E-2</v>
      </c>
      <c r="E120" s="27">
        <v>0.2</v>
      </c>
      <c r="F120" s="27">
        <f>IF(E120*Curves!B120&gt;=0%,-E120*Curves!B120+Curves!B120,Curves!B120)</f>
        <v>2.4279999999999999E-2</v>
      </c>
      <c r="H120">
        <v>115</v>
      </c>
      <c r="I120" s="49">
        <v>3.0880000000000001E-2</v>
      </c>
      <c r="J120" s="27">
        <v>0.2</v>
      </c>
      <c r="K120" s="28">
        <f>ROUND(IF(J120*Curves!B120&gt;=1%,(1-J120)*Curves!B120+P120,Curves!I120+1%),5)</f>
        <v>4.088E-2</v>
      </c>
      <c r="L120" s="27">
        <v>0.2</v>
      </c>
      <c r="M120" s="28">
        <f>ROUND(IF(L120*Curves!B120&gt;=0%,(1-L120)*Curves!B120+P120,Curves!I120),5)</f>
        <v>2.4809999999999999E-2</v>
      </c>
      <c r="O120">
        <v>115</v>
      </c>
      <c r="P120" s="28">
        <f t="shared" si="3"/>
        <v>5.3000000000000269E-4</v>
      </c>
    </row>
    <row r="121" spans="1:16" x14ac:dyDescent="0.35">
      <c r="B121" s="59"/>
    </row>
    <row r="122" spans="1:16" x14ac:dyDescent="0.35">
      <c r="B122" s="59"/>
    </row>
    <row r="123" spans="1:16" x14ac:dyDescent="0.35">
      <c r="B123" s="59"/>
    </row>
    <row r="124" spans="1:16" x14ac:dyDescent="0.35">
      <c r="B124" s="59"/>
    </row>
    <row r="125" spans="1:16" x14ac:dyDescent="0.35">
      <c r="B125" s="60"/>
    </row>
    <row r="126" spans="1:16" x14ac:dyDescent="0.35">
      <c r="B126" s="59"/>
    </row>
    <row r="127" spans="1:16" x14ac:dyDescent="0.35">
      <c r="B127" s="59"/>
    </row>
    <row r="128" spans="1:16" x14ac:dyDescent="0.35">
      <c r="B128" s="59"/>
    </row>
    <row r="129" spans="2:2" x14ac:dyDescent="0.35">
      <c r="B129" s="59"/>
    </row>
    <row r="130" spans="2:2" x14ac:dyDescent="0.35">
      <c r="B130" s="60"/>
    </row>
    <row r="131" spans="2:2" x14ac:dyDescent="0.35">
      <c r="B131" s="59"/>
    </row>
    <row r="132" spans="2:2" x14ac:dyDescent="0.35">
      <c r="B132" s="59"/>
    </row>
    <row r="133" spans="2:2" x14ac:dyDescent="0.35">
      <c r="B133" s="59"/>
    </row>
    <row r="134" spans="2:2" x14ac:dyDescent="0.35">
      <c r="B134" s="59"/>
    </row>
    <row r="135" spans="2:2" x14ac:dyDescent="0.35">
      <c r="B135" s="60"/>
    </row>
    <row r="136" spans="2:2" x14ac:dyDescent="0.35">
      <c r="B136" s="59"/>
    </row>
    <row r="137" spans="2:2" x14ac:dyDescent="0.35">
      <c r="B137" s="59"/>
    </row>
    <row r="138" spans="2:2" x14ac:dyDescent="0.35">
      <c r="B138" s="59"/>
    </row>
    <row r="139" spans="2:2" x14ac:dyDescent="0.35">
      <c r="B139" s="59"/>
    </row>
    <row r="140" spans="2:2" x14ac:dyDescent="0.35">
      <c r="B140" s="60"/>
    </row>
    <row r="141" spans="2:2" x14ac:dyDescent="0.35">
      <c r="B141" s="59"/>
    </row>
    <row r="142" spans="2:2" x14ac:dyDescent="0.35">
      <c r="B142" s="59"/>
    </row>
    <row r="143" spans="2:2" x14ac:dyDescent="0.35">
      <c r="B143" s="59"/>
    </row>
    <row r="144" spans="2:2" x14ac:dyDescent="0.35">
      <c r="B144" s="59"/>
    </row>
    <row r="145" spans="2:2" x14ac:dyDescent="0.35">
      <c r="B145" s="60"/>
    </row>
    <row r="146" spans="2:2" x14ac:dyDescent="0.35">
      <c r="B146" s="59"/>
    </row>
    <row r="147" spans="2:2" x14ac:dyDescent="0.35">
      <c r="B147" s="59"/>
    </row>
    <row r="148" spans="2:2" x14ac:dyDescent="0.35">
      <c r="B148" s="59"/>
    </row>
    <row r="149" spans="2:2" x14ac:dyDescent="0.35">
      <c r="B149" s="59"/>
    </row>
    <row r="150" spans="2:2" x14ac:dyDescent="0.35">
      <c r="B150" s="60"/>
    </row>
    <row r="151" spans="2:2" x14ac:dyDescent="0.35">
      <c r="B151" s="59"/>
    </row>
    <row r="152" spans="2:2" x14ac:dyDescent="0.35">
      <c r="B152" s="59"/>
    </row>
    <row r="153" spans="2:2" x14ac:dyDescent="0.35">
      <c r="B153" s="59"/>
    </row>
    <row r="154" spans="2:2" x14ac:dyDescent="0.35">
      <c r="B154" s="59"/>
    </row>
    <row r="155" spans="2:2" x14ac:dyDescent="0.35">
      <c r="B155" s="60"/>
    </row>
  </sheetData>
  <sheetProtection algorithmName="SHA-512" hashValue="H0NfZaUzL/fEfihw3xyiifXmXgRi+BMfGWAxBp5OvdjckFIq5OIpE4I6eCh7xez6NU49gBKS58yXs9GBjowbwQ==" saltValue="b+CL16uCHVw0/7BotLXcXg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2:AB120"/>
  <sheetViews>
    <sheetView showGridLines="0" tabSelected="1" zoomScaleNormal="100" workbookViewId="0">
      <selection activeCell="H6" sqref="H6"/>
    </sheetView>
  </sheetViews>
  <sheetFormatPr defaultRowHeight="14.5" x14ac:dyDescent="0.35"/>
  <cols>
    <col min="2" max="2" width="15.54296875" customWidth="1"/>
    <col min="3" max="3" width="12" customWidth="1"/>
    <col min="5" max="5" width="13" customWidth="1"/>
    <col min="28" max="28" width="12.54296875" style="50" hidden="1" customWidth="1"/>
  </cols>
  <sheetData>
    <row r="2" spans="1:28" ht="18.5" x14ac:dyDescent="0.45">
      <c r="B2" s="38" t="s">
        <v>66</v>
      </c>
      <c r="H2" s="47" t="s">
        <v>64</v>
      </c>
      <c r="M2" t="s">
        <v>65</v>
      </c>
    </row>
    <row r="3" spans="1:28" x14ac:dyDescent="0.35">
      <c r="G3" t="s">
        <v>67</v>
      </c>
      <c r="I3" s="47" t="s">
        <v>68</v>
      </c>
    </row>
    <row r="5" spans="1:28" ht="25" x14ac:dyDescent="0.35">
      <c r="B5" s="2" t="s">
        <v>21</v>
      </c>
      <c r="C5" s="2" t="s">
        <v>7</v>
      </c>
      <c r="D5" s="2" t="s">
        <v>9</v>
      </c>
      <c r="E5" s="2" t="s">
        <v>6</v>
      </c>
      <c r="F5" s="2" t="s">
        <v>10</v>
      </c>
    </row>
    <row r="6" spans="1:28" x14ac:dyDescent="0.35">
      <c r="A6">
        <v>1</v>
      </c>
      <c r="B6" s="39"/>
      <c r="C6" s="25">
        <v>0.7</v>
      </c>
      <c r="D6" s="25">
        <f>IF(C6*'Eigen curve'!B6&gt;=1%,C6*'Eigen curve'!B6+'Eigen curve'!B6,'Eigen curve'!B6+1%)</f>
        <v>0.01</v>
      </c>
      <c r="E6" s="25">
        <v>0.75</v>
      </c>
      <c r="F6" s="25">
        <f>IF(E6*'Eigen curve'!B6&gt;=0%,-E6*'Eigen curve'!B6+'Eigen curve'!B6,'Eigen curve'!B6)</f>
        <v>0</v>
      </c>
    </row>
    <row r="7" spans="1:28" x14ac:dyDescent="0.35">
      <c r="A7">
        <v>2</v>
      </c>
      <c r="B7" s="40"/>
      <c r="C7" s="26">
        <v>0.7</v>
      </c>
      <c r="D7" s="26">
        <f>IF(C7*'Eigen curve'!B7&gt;=1%,C7*'Eigen curve'!B7+'Eigen curve'!B7,'Eigen curve'!B7+1%)</f>
        <v>0.01</v>
      </c>
      <c r="E7" s="26">
        <v>0.65</v>
      </c>
      <c r="F7" s="26">
        <f>IF(E7*'Eigen curve'!B7&gt;=0%,-E7*'Eigen curve'!B7+'Eigen curve'!B7,'Eigen curve'!B7)</f>
        <v>0</v>
      </c>
    </row>
    <row r="8" spans="1:28" ht="18.5" x14ac:dyDescent="0.45">
      <c r="A8">
        <v>3</v>
      </c>
      <c r="B8" s="40"/>
      <c r="C8" s="26">
        <v>0.64</v>
      </c>
      <c r="D8" s="26">
        <f>IF(C8*'Eigen curve'!B8&gt;=1%,C8*'Eigen curve'!B8+'Eigen curve'!B8,'Eigen curve'!B8+1%)</f>
        <v>0.01</v>
      </c>
      <c r="E8" s="26">
        <v>0.56000000000000005</v>
      </c>
      <c r="F8" s="26">
        <f>IF(E8*'Eigen curve'!B8&gt;=0%,-E8*'Eigen curve'!B8+'Eigen curve'!B8,'Eigen curve'!B8)</f>
        <v>0</v>
      </c>
      <c r="AB8" s="51" t="s">
        <v>69</v>
      </c>
    </row>
    <row r="9" spans="1:28" x14ac:dyDescent="0.35">
      <c r="A9">
        <v>4</v>
      </c>
      <c r="B9" s="40"/>
      <c r="C9" s="26">
        <v>0.59</v>
      </c>
      <c r="D9" s="26">
        <f>IF(C9*'Eigen curve'!B9&gt;=1%,C9*'Eigen curve'!B9+'Eigen curve'!B9,'Eigen curve'!B9+1%)</f>
        <v>0.01</v>
      </c>
      <c r="E9" s="26">
        <v>0.5</v>
      </c>
      <c r="F9" s="26">
        <f>IF(E9*'Eigen curve'!B9&gt;=0%,-E9*'Eigen curve'!B9+'Eigen curve'!B9,'Eigen curve'!B9)</f>
        <v>0</v>
      </c>
      <c r="AB9" s="52" t="s">
        <v>70</v>
      </c>
    </row>
    <row r="10" spans="1:28" x14ac:dyDescent="0.35">
      <c r="A10">
        <v>5</v>
      </c>
      <c r="B10" s="40"/>
      <c r="C10" s="26">
        <v>0.55000000000000004</v>
      </c>
      <c r="D10" s="26">
        <f>IF(C10*'Eigen curve'!B10&gt;=1%,C10*'Eigen curve'!B10+'Eigen curve'!B10,'Eigen curve'!B10+1%)</f>
        <v>0.01</v>
      </c>
      <c r="E10" s="26">
        <v>0.46</v>
      </c>
      <c r="F10" s="26">
        <f>IF(E10*'Eigen curve'!B10&gt;=0%,-E10*'Eigen curve'!B10+'Eigen curve'!B10,'Eigen curve'!B10)</f>
        <v>0</v>
      </c>
    </row>
    <row r="11" spans="1:28" x14ac:dyDescent="0.35">
      <c r="A11">
        <v>6</v>
      </c>
      <c r="B11" s="40"/>
      <c r="C11" s="26">
        <v>0.52</v>
      </c>
      <c r="D11" s="26">
        <f>IF(C11*'Eigen curve'!B11&gt;=1%,C11*'Eigen curve'!B11+'Eigen curve'!B11,'Eigen curve'!B11+1%)</f>
        <v>0.01</v>
      </c>
      <c r="E11" s="26">
        <v>0.42</v>
      </c>
      <c r="F11" s="26">
        <f>IF(E11*'Eigen curve'!B11&gt;=0%,-E11*'Eigen curve'!B11+'Eigen curve'!B11,'Eigen curve'!B11)</f>
        <v>0</v>
      </c>
    </row>
    <row r="12" spans="1:28" ht="15" customHeight="1" x14ac:dyDescent="0.35">
      <c r="A12">
        <v>7</v>
      </c>
      <c r="B12" s="40"/>
      <c r="C12" s="26">
        <v>0.49</v>
      </c>
      <c r="D12" s="26">
        <f>IF(C12*'Eigen curve'!B12&gt;=1%,C12*'Eigen curve'!B12+'Eigen curve'!B12,'Eigen curve'!B12+1%)</f>
        <v>0.01</v>
      </c>
      <c r="E12" s="26">
        <v>0.39</v>
      </c>
      <c r="F12" s="26">
        <f>IF(E12*'Eigen curve'!B12&gt;=0%,-E12*'Eigen curve'!B12+'Eigen curve'!B12,'Eigen curve'!B12)</f>
        <v>0</v>
      </c>
      <c r="AB12" s="50" t="s">
        <v>50</v>
      </c>
    </row>
    <row r="13" spans="1:28" ht="37.5" x14ac:dyDescent="0.35">
      <c r="A13">
        <v>8</v>
      </c>
      <c r="B13" s="40"/>
      <c r="C13" s="26">
        <v>0.47</v>
      </c>
      <c r="D13" s="26">
        <f>IF(C13*'Eigen curve'!B13&gt;=1%,C13*'Eigen curve'!B13+'Eigen curve'!B13,'Eigen curve'!B13+1%)</f>
        <v>0.01</v>
      </c>
      <c r="E13" s="26">
        <v>0.36</v>
      </c>
      <c r="F13" s="26">
        <f>IF(E13*'Eigen curve'!B13&gt;=0%,-E13*'Eigen curve'!B13+'Eigen curve'!B13,'Eigen curve'!B13)</f>
        <v>0</v>
      </c>
      <c r="AB13" s="53" t="s">
        <v>78</v>
      </c>
    </row>
    <row r="14" spans="1:28" ht="37.5" x14ac:dyDescent="0.35">
      <c r="A14">
        <v>9</v>
      </c>
      <c r="B14" s="40"/>
      <c r="C14" s="26">
        <v>0.44</v>
      </c>
      <c r="D14" s="26">
        <f>IF(C14*'Eigen curve'!B14&gt;=1%,C14*'Eigen curve'!B14+'Eigen curve'!B14,'Eigen curve'!B14+1%)</f>
        <v>0.01</v>
      </c>
      <c r="E14" s="26">
        <v>0.33</v>
      </c>
      <c r="F14" s="26">
        <f>IF(E14*'Eigen curve'!B14&gt;=0%,-E14*'Eigen curve'!B14+'Eigen curve'!B14,'Eigen curve'!B14)</f>
        <v>0</v>
      </c>
      <c r="AB14" s="53" t="s">
        <v>79</v>
      </c>
    </row>
    <row r="15" spans="1:28" x14ac:dyDescent="0.35">
      <c r="A15">
        <v>10</v>
      </c>
      <c r="B15" s="40"/>
      <c r="C15" s="26">
        <v>0.42</v>
      </c>
      <c r="D15" s="26">
        <f>IF(C15*'Eigen curve'!B15&gt;=1%,C15*'Eigen curve'!B15+'Eigen curve'!B15,'Eigen curve'!B15+1%)</f>
        <v>0.01</v>
      </c>
      <c r="E15" s="26">
        <v>0.31</v>
      </c>
      <c r="F15" s="26">
        <f>IF(E15*'Eigen curve'!B15&gt;=0%,-E15*'Eigen curve'!B15+'Eigen curve'!B15,'Eigen curve'!B15)</f>
        <v>0</v>
      </c>
      <c r="AB15" s="53" t="s">
        <v>21</v>
      </c>
    </row>
    <row r="16" spans="1:28" x14ac:dyDescent="0.35">
      <c r="A16">
        <v>11</v>
      </c>
      <c r="B16" s="40"/>
      <c r="C16" s="26">
        <v>0.39</v>
      </c>
      <c r="D16" s="26">
        <f>IF(C16*'Eigen curve'!B16&gt;=1%,C16*'Eigen curve'!B16+'Eigen curve'!B16,'Eigen curve'!B16+1%)</f>
        <v>0.01</v>
      </c>
      <c r="E16" s="26">
        <v>0.3</v>
      </c>
      <c r="F16" s="26">
        <f>IF(E16*'Eigen curve'!B16&gt;=0%,-E16*'Eigen curve'!B16+'Eigen curve'!B16,'Eigen curve'!B16)</f>
        <v>0</v>
      </c>
    </row>
    <row r="17" spans="1:6" x14ac:dyDescent="0.35">
      <c r="A17">
        <v>12</v>
      </c>
      <c r="B17" s="40"/>
      <c r="C17" s="26">
        <v>0.37</v>
      </c>
      <c r="D17" s="26">
        <f>IF(C17*'Eigen curve'!B17&gt;=1%,C17*'Eigen curve'!B17+'Eigen curve'!B17,'Eigen curve'!B17+1%)</f>
        <v>0.01</v>
      </c>
      <c r="E17" s="26">
        <v>0.28999999999999998</v>
      </c>
      <c r="F17" s="26">
        <f>IF(E17*'Eigen curve'!B17&gt;=0%,-E17*'Eigen curve'!B17+'Eigen curve'!B17,'Eigen curve'!B17)</f>
        <v>0</v>
      </c>
    </row>
    <row r="18" spans="1:6" x14ac:dyDescent="0.35">
      <c r="A18">
        <v>13</v>
      </c>
      <c r="B18" s="40"/>
      <c r="C18" s="26">
        <v>0.35</v>
      </c>
      <c r="D18" s="26">
        <f>IF(C18*'Eigen curve'!B18&gt;=1%,C18*'Eigen curve'!B18+'Eigen curve'!B18,'Eigen curve'!B18+1%)</f>
        <v>0.01</v>
      </c>
      <c r="E18" s="26">
        <v>0.28000000000000003</v>
      </c>
      <c r="F18" s="26">
        <f>IF(E18*'Eigen curve'!B18&gt;=0%,-E18*'Eigen curve'!B18+'Eigen curve'!B18,'Eigen curve'!B18)</f>
        <v>0</v>
      </c>
    </row>
    <row r="19" spans="1:6" x14ac:dyDescent="0.35">
      <c r="A19">
        <v>14</v>
      </c>
      <c r="B19" s="40"/>
      <c r="C19" s="26">
        <v>0.34</v>
      </c>
      <c r="D19" s="26">
        <f>IF(C19*'Eigen curve'!B19&gt;=1%,C19*'Eigen curve'!B19+'Eigen curve'!B19,'Eigen curve'!B19+1%)</f>
        <v>0.01</v>
      </c>
      <c r="E19" s="26">
        <v>0.28000000000000003</v>
      </c>
      <c r="F19" s="26">
        <f>IF(E19*'Eigen curve'!B19&gt;=0%,-E19*'Eigen curve'!B19+'Eigen curve'!B19,'Eigen curve'!B19)</f>
        <v>0</v>
      </c>
    </row>
    <row r="20" spans="1:6" x14ac:dyDescent="0.35">
      <c r="A20">
        <v>15</v>
      </c>
      <c r="B20" s="40"/>
      <c r="C20" s="26">
        <v>0.33</v>
      </c>
      <c r="D20" s="26">
        <f>IF(C20*'Eigen curve'!B20&gt;=1%,C20*'Eigen curve'!B20+'Eigen curve'!B20,'Eigen curve'!B20+1%)</f>
        <v>0.01</v>
      </c>
      <c r="E20" s="26">
        <v>0.27</v>
      </c>
      <c r="F20" s="26">
        <f>IF(E20*'Eigen curve'!B20&gt;=0%,-E20*'Eigen curve'!B20+'Eigen curve'!B20,'Eigen curve'!B20)</f>
        <v>0</v>
      </c>
    </row>
    <row r="21" spans="1:6" x14ac:dyDescent="0.35">
      <c r="A21">
        <v>16</v>
      </c>
      <c r="B21" s="40"/>
      <c r="C21" s="26">
        <v>0.31</v>
      </c>
      <c r="D21" s="26">
        <f>IF(C21*'Eigen curve'!B21&gt;=1%,C21*'Eigen curve'!B21+'Eigen curve'!B21,'Eigen curve'!B21+1%)</f>
        <v>0.01</v>
      </c>
      <c r="E21" s="26">
        <v>0.28000000000000003</v>
      </c>
      <c r="F21" s="26">
        <f>IF(E21*'Eigen curve'!B21&gt;=0%,-E21*'Eigen curve'!B21+'Eigen curve'!B21,'Eigen curve'!B21)</f>
        <v>0</v>
      </c>
    </row>
    <row r="22" spans="1:6" x14ac:dyDescent="0.35">
      <c r="A22">
        <v>17</v>
      </c>
      <c r="B22" s="40"/>
      <c r="C22" s="26">
        <v>0.3</v>
      </c>
      <c r="D22" s="26">
        <f>IF(C22*'Eigen curve'!B22&gt;=1%,C22*'Eigen curve'!B22+'Eigen curve'!B22,'Eigen curve'!B22+1%)</f>
        <v>0.01</v>
      </c>
      <c r="E22" s="26">
        <v>0.28000000000000003</v>
      </c>
      <c r="F22" s="26">
        <f>IF(E22*'Eigen curve'!B22&gt;=0%,-E22*'Eigen curve'!B22+'Eigen curve'!B22,'Eigen curve'!B22)</f>
        <v>0</v>
      </c>
    </row>
    <row r="23" spans="1:6" x14ac:dyDescent="0.35">
      <c r="A23">
        <v>18</v>
      </c>
      <c r="B23" s="40"/>
      <c r="C23" s="26">
        <v>0.28999999999999998</v>
      </c>
      <c r="D23" s="26">
        <f>IF(C23*'Eigen curve'!B23&gt;=1%,C23*'Eigen curve'!B23+'Eigen curve'!B23,'Eigen curve'!B23+1%)</f>
        <v>0.01</v>
      </c>
      <c r="E23" s="26">
        <v>0.28000000000000003</v>
      </c>
      <c r="F23" s="26">
        <f>IF(E23*'Eigen curve'!B23&gt;=0%,-E23*'Eigen curve'!B23+'Eigen curve'!B23,'Eigen curve'!B23)</f>
        <v>0</v>
      </c>
    </row>
    <row r="24" spans="1:6" x14ac:dyDescent="0.35">
      <c r="A24">
        <v>19</v>
      </c>
      <c r="B24" s="40"/>
      <c r="C24" s="26">
        <v>0.27</v>
      </c>
      <c r="D24" s="26">
        <f>IF(C24*'Eigen curve'!B24&gt;=1%,C24*'Eigen curve'!B24+'Eigen curve'!B24,'Eigen curve'!B24+1%)</f>
        <v>0.01</v>
      </c>
      <c r="E24" s="26">
        <v>0.28999999999999998</v>
      </c>
      <c r="F24" s="26">
        <f>IF(E24*'Eigen curve'!B24&gt;=0%,-E24*'Eigen curve'!B24+'Eigen curve'!B24,'Eigen curve'!B24)</f>
        <v>0</v>
      </c>
    </row>
    <row r="25" spans="1:6" x14ac:dyDescent="0.35">
      <c r="A25">
        <v>20</v>
      </c>
      <c r="B25" s="40"/>
      <c r="C25" s="26">
        <v>0.26</v>
      </c>
      <c r="D25" s="26">
        <f>IF(C25*'Eigen curve'!B25&gt;=1%,C25*'Eigen curve'!B25+'Eigen curve'!B25,'Eigen curve'!B25+1%)</f>
        <v>0.01</v>
      </c>
      <c r="E25" s="26">
        <v>0.28999999999999998</v>
      </c>
      <c r="F25" s="26">
        <f>IF(E25*'Eigen curve'!B25&gt;=0%,-E25*'Eigen curve'!B25+'Eigen curve'!B25,'Eigen curve'!B25)</f>
        <v>0</v>
      </c>
    </row>
    <row r="26" spans="1:6" x14ac:dyDescent="0.35">
      <c r="A26">
        <v>21</v>
      </c>
      <c r="B26" s="40"/>
      <c r="C26" s="26">
        <v>0.25914285714285712</v>
      </c>
      <c r="D26" s="26">
        <f>IF(C26*'Eigen curve'!B26&gt;=1%,C26*'Eigen curve'!B26+'Eigen curve'!B26,'Eigen curve'!B26+1%)</f>
        <v>0.01</v>
      </c>
      <c r="E26" s="26">
        <v>0.2887142857142857</v>
      </c>
      <c r="F26" s="26">
        <f>IF(E26*'Eigen curve'!B26&gt;=0%,-E26*'Eigen curve'!B26+'Eigen curve'!B26,'Eigen curve'!B26)</f>
        <v>0</v>
      </c>
    </row>
    <row r="27" spans="1:6" x14ac:dyDescent="0.35">
      <c r="A27">
        <v>22</v>
      </c>
      <c r="B27" s="40"/>
      <c r="C27" s="26">
        <v>0.25828571428571429</v>
      </c>
      <c r="D27" s="26">
        <f>IF(C27*'Eigen curve'!B27&gt;=1%,C27*'Eigen curve'!B27+'Eigen curve'!B27,'Eigen curve'!B27+1%)</f>
        <v>0.01</v>
      </c>
      <c r="E27" s="26">
        <v>0.28742857142857142</v>
      </c>
      <c r="F27" s="26">
        <f>IF(E27*'Eigen curve'!B27&gt;=0%,-E27*'Eigen curve'!B27+'Eigen curve'!B27,'Eigen curve'!B27)</f>
        <v>0</v>
      </c>
    </row>
    <row r="28" spans="1:6" x14ac:dyDescent="0.35">
      <c r="A28">
        <v>23</v>
      </c>
      <c r="B28" s="40"/>
      <c r="C28" s="26">
        <v>0.25742857142857145</v>
      </c>
      <c r="D28" s="26">
        <f>IF(C28*'Eigen curve'!B28&gt;=1%,C28*'Eigen curve'!B28+'Eigen curve'!B28,'Eigen curve'!B28+1%)</f>
        <v>0.01</v>
      </c>
      <c r="E28" s="26">
        <v>0.28614285714285714</v>
      </c>
      <c r="F28" s="26">
        <f>IF(E28*'Eigen curve'!B28&gt;=0%,-E28*'Eigen curve'!B28+'Eigen curve'!B28,'Eigen curve'!B28)</f>
        <v>0</v>
      </c>
    </row>
    <row r="29" spans="1:6" x14ac:dyDescent="0.35">
      <c r="A29">
        <v>24</v>
      </c>
      <c r="B29" s="40"/>
      <c r="C29" s="26">
        <v>0.25657142857142856</v>
      </c>
      <c r="D29" s="26">
        <f>IF(C29*'Eigen curve'!B29&gt;=1%,C29*'Eigen curve'!B29+'Eigen curve'!B29,'Eigen curve'!B29+1%)</f>
        <v>0.01</v>
      </c>
      <c r="E29" s="26">
        <v>0.28485714285714286</v>
      </c>
      <c r="F29" s="26">
        <f>IF(E29*'Eigen curve'!B29&gt;=0%,-E29*'Eigen curve'!B29+'Eigen curve'!B29,'Eigen curve'!B29)</f>
        <v>0</v>
      </c>
    </row>
    <row r="30" spans="1:6" x14ac:dyDescent="0.35">
      <c r="A30">
        <v>25</v>
      </c>
      <c r="B30" s="40"/>
      <c r="C30" s="26">
        <v>0.25571428571428573</v>
      </c>
      <c r="D30" s="26">
        <f>IF(C30*'Eigen curve'!B30&gt;=1%,C30*'Eigen curve'!B30+'Eigen curve'!B30,'Eigen curve'!B30+1%)</f>
        <v>0.01</v>
      </c>
      <c r="E30" s="26">
        <v>0.28357142857142853</v>
      </c>
      <c r="F30" s="26">
        <f>IF(E30*'Eigen curve'!B30&gt;=0%,-E30*'Eigen curve'!B30+'Eigen curve'!B30,'Eigen curve'!B30)</f>
        <v>0</v>
      </c>
    </row>
    <row r="31" spans="1:6" x14ac:dyDescent="0.35">
      <c r="A31">
        <v>26</v>
      </c>
      <c r="B31" s="40"/>
      <c r="C31" s="26">
        <v>0.25485714285714289</v>
      </c>
      <c r="D31" s="26">
        <f>IF(C31*'Eigen curve'!B31&gt;=1%,C31*'Eigen curve'!B31+'Eigen curve'!B31,'Eigen curve'!B31+1%)</f>
        <v>0.01</v>
      </c>
      <c r="E31" s="26">
        <v>0.28228571428571425</v>
      </c>
      <c r="F31" s="26">
        <f>IF(E31*'Eigen curve'!B31&gt;=0%,-E31*'Eigen curve'!B31+'Eigen curve'!B31,'Eigen curve'!B31)</f>
        <v>0</v>
      </c>
    </row>
    <row r="32" spans="1:6" x14ac:dyDescent="0.35">
      <c r="A32">
        <v>27</v>
      </c>
      <c r="B32" s="40"/>
      <c r="C32" s="26">
        <v>0.254</v>
      </c>
      <c r="D32" s="26">
        <f>IF(C32*'Eigen curve'!B32&gt;=1%,C32*'Eigen curve'!B32+'Eigen curve'!B32,'Eigen curve'!B32+1%)</f>
        <v>0.01</v>
      </c>
      <c r="E32" s="26">
        <v>0.28099999999999997</v>
      </c>
      <c r="F32" s="26">
        <f>IF(E32*'Eigen curve'!B32&gt;=0%,-E32*'Eigen curve'!B32+'Eigen curve'!B32,'Eigen curve'!B32)</f>
        <v>0</v>
      </c>
    </row>
    <row r="33" spans="1:6" x14ac:dyDescent="0.35">
      <c r="A33">
        <v>28</v>
      </c>
      <c r="B33" s="40"/>
      <c r="C33" s="26">
        <v>0.25314285714285711</v>
      </c>
      <c r="D33" s="26">
        <f>IF(C33*'Eigen curve'!B33&gt;=1%,C33*'Eigen curve'!B33+'Eigen curve'!B33,'Eigen curve'!B33+1%)</f>
        <v>0.01</v>
      </c>
      <c r="E33" s="26">
        <v>0.27971428571428569</v>
      </c>
      <c r="F33" s="26">
        <f>IF(E33*'Eigen curve'!B33&gt;=0%,-E33*'Eigen curve'!B33+'Eigen curve'!B33,'Eigen curve'!B33)</f>
        <v>0</v>
      </c>
    </row>
    <row r="34" spans="1:6" x14ac:dyDescent="0.35">
      <c r="A34">
        <v>29</v>
      </c>
      <c r="B34" s="40"/>
      <c r="C34" s="26">
        <v>0.25228571428571428</v>
      </c>
      <c r="D34" s="26">
        <f>IF(C34*'Eigen curve'!B34&gt;=1%,C34*'Eigen curve'!B34+'Eigen curve'!B34,'Eigen curve'!B34+1%)</f>
        <v>0.01</v>
      </c>
      <c r="E34" s="26">
        <v>0.27842857142857141</v>
      </c>
      <c r="F34" s="26">
        <f>IF(E34*'Eigen curve'!B34&gt;=0%,-E34*'Eigen curve'!B34+'Eigen curve'!B34,'Eigen curve'!B34)</f>
        <v>0</v>
      </c>
    </row>
    <row r="35" spans="1:6" x14ac:dyDescent="0.35">
      <c r="A35">
        <v>30</v>
      </c>
      <c r="B35" s="40"/>
      <c r="C35" s="26">
        <v>0.25142857142857145</v>
      </c>
      <c r="D35" s="26">
        <f>IF(C35*'Eigen curve'!B35&gt;=1%,C35*'Eigen curve'!B35+'Eigen curve'!B35,'Eigen curve'!B35+1%)</f>
        <v>0.01</v>
      </c>
      <c r="E35" s="26">
        <v>0.27714285714285714</v>
      </c>
      <c r="F35" s="26">
        <f>IF(E35*'Eigen curve'!B35&gt;=0%,-E35*'Eigen curve'!B35+'Eigen curve'!B35,'Eigen curve'!B35)</f>
        <v>0</v>
      </c>
    </row>
    <row r="36" spans="1:6" x14ac:dyDescent="0.35">
      <c r="A36">
        <v>31</v>
      </c>
      <c r="B36" s="40"/>
      <c r="C36" s="26">
        <v>0.25057142857142856</v>
      </c>
      <c r="D36" s="26">
        <f>IF(C36*'Eigen curve'!B36&gt;=1%,C36*'Eigen curve'!B36+'Eigen curve'!B36,'Eigen curve'!B36+1%)</f>
        <v>0.01</v>
      </c>
      <c r="E36" s="26">
        <v>0.27585714285714286</v>
      </c>
      <c r="F36" s="26">
        <f>IF(E36*'Eigen curve'!B36&gt;=0%,-E36*'Eigen curve'!B36+'Eigen curve'!B36,'Eigen curve'!B36)</f>
        <v>0</v>
      </c>
    </row>
    <row r="37" spans="1:6" x14ac:dyDescent="0.35">
      <c r="A37">
        <v>32</v>
      </c>
      <c r="B37" s="40"/>
      <c r="C37" s="26">
        <v>0.24971428571428572</v>
      </c>
      <c r="D37" s="26">
        <f>IF(C37*'Eigen curve'!B37&gt;=1%,C37*'Eigen curve'!B37+'Eigen curve'!B37,'Eigen curve'!B37+1%)</f>
        <v>0.01</v>
      </c>
      <c r="E37" s="26">
        <v>0.27457142857142858</v>
      </c>
      <c r="F37" s="26">
        <f>IF(E37*'Eigen curve'!B37&gt;=0%,-E37*'Eigen curve'!B37+'Eigen curve'!B37,'Eigen curve'!B37)</f>
        <v>0</v>
      </c>
    </row>
    <row r="38" spans="1:6" x14ac:dyDescent="0.35">
      <c r="A38">
        <v>33</v>
      </c>
      <c r="B38" s="40"/>
      <c r="C38" s="26">
        <v>0.24885714285714286</v>
      </c>
      <c r="D38" s="26">
        <f>IF(C38*'Eigen curve'!B38&gt;=1%,C38*'Eigen curve'!B38+'Eigen curve'!B38,'Eigen curve'!B38+1%)</f>
        <v>0.01</v>
      </c>
      <c r="E38" s="26">
        <v>0.27328571428571424</v>
      </c>
      <c r="F38" s="26">
        <f>IF(E38*'Eigen curve'!B38&gt;=0%,-E38*'Eigen curve'!B38+'Eigen curve'!B38,'Eigen curve'!B38)</f>
        <v>0</v>
      </c>
    </row>
    <row r="39" spans="1:6" x14ac:dyDescent="0.35">
      <c r="A39">
        <v>34</v>
      </c>
      <c r="B39" s="40"/>
      <c r="C39" s="26">
        <v>0.248</v>
      </c>
      <c r="D39" s="26">
        <f>IF(C39*'Eigen curve'!B39&gt;=1%,C39*'Eigen curve'!B39+'Eigen curve'!B39,'Eigen curve'!B39+1%)</f>
        <v>0.01</v>
      </c>
      <c r="E39" s="26">
        <v>0.27199999999999996</v>
      </c>
      <c r="F39" s="26">
        <f>IF(E39*'Eigen curve'!B39&gt;=0%,-E39*'Eigen curve'!B39+'Eigen curve'!B39,'Eigen curve'!B39)</f>
        <v>0</v>
      </c>
    </row>
    <row r="40" spans="1:6" x14ac:dyDescent="0.35">
      <c r="A40">
        <v>35</v>
      </c>
      <c r="B40" s="40"/>
      <c r="C40" s="26">
        <v>0.24714285714285716</v>
      </c>
      <c r="D40" s="26">
        <f>IF(C40*'Eigen curve'!B40&gt;=1%,C40*'Eigen curve'!B40+'Eigen curve'!B40,'Eigen curve'!B40+1%)</f>
        <v>0.01</v>
      </c>
      <c r="E40" s="26">
        <v>0.27071428571428569</v>
      </c>
      <c r="F40" s="26">
        <f>IF(E40*'Eigen curve'!B40&gt;=0%,-E40*'Eigen curve'!B40+'Eigen curve'!B40,'Eigen curve'!B40)</f>
        <v>0</v>
      </c>
    </row>
    <row r="41" spans="1:6" x14ac:dyDescent="0.35">
      <c r="A41">
        <v>36</v>
      </c>
      <c r="B41" s="40"/>
      <c r="C41" s="26">
        <v>0.2462857142857143</v>
      </c>
      <c r="D41" s="26">
        <f>IF(C41*'Eigen curve'!B41&gt;=1%,C41*'Eigen curve'!B41+'Eigen curve'!B41,'Eigen curve'!B41+1%)</f>
        <v>0.01</v>
      </c>
      <c r="E41" s="26">
        <v>0.26942857142857141</v>
      </c>
      <c r="F41" s="26">
        <f>IF(E41*'Eigen curve'!B41&gt;=0%,-E41*'Eigen curve'!B41+'Eigen curve'!B41,'Eigen curve'!B41)</f>
        <v>0</v>
      </c>
    </row>
    <row r="42" spans="1:6" x14ac:dyDescent="0.35">
      <c r="A42">
        <v>37</v>
      </c>
      <c r="B42" s="40"/>
      <c r="C42" s="26">
        <v>0.24542857142857144</v>
      </c>
      <c r="D42" s="26">
        <f>IF(C42*'Eigen curve'!B42&gt;=1%,C42*'Eigen curve'!B42+'Eigen curve'!B42,'Eigen curve'!B42+1%)</f>
        <v>0.01</v>
      </c>
      <c r="E42" s="26">
        <v>0.26814285714285713</v>
      </c>
      <c r="F42" s="26">
        <f>IF(E42*'Eigen curve'!B42&gt;=0%,-E42*'Eigen curve'!B42+'Eigen curve'!B42,'Eigen curve'!B42)</f>
        <v>0</v>
      </c>
    </row>
    <row r="43" spans="1:6" x14ac:dyDescent="0.35">
      <c r="A43">
        <v>38</v>
      </c>
      <c r="B43" s="40"/>
      <c r="C43" s="26">
        <v>0.24457142857142855</v>
      </c>
      <c r="D43" s="26">
        <f>IF(C43*'Eigen curve'!B43&gt;=1%,C43*'Eigen curve'!B43+'Eigen curve'!B43,'Eigen curve'!B43+1%)</f>
        <v>0.01</v>
      </c>
      <c r="E43" s="26">
        <v>0.26685714285714285</v>
      </c>
      <c r="F43" s="26">
        <f>IF(E43*'Eigen curve'!B43&gt;=0%,-E43*'Eigen curve'!B43+'Eigen curve'!B43,'Eigen curve'!B43)</f>
        <v>0</v>
      </c>
    </row>
    <row r="44" spans="1:6" x14ac:dyDescent="0.35">
      <c r="A44">
        <v>39</v>
      </c>
      <c r="B44" s="40"/>
      <c r="C44" s="26">
        <v>0.24371428571428569</v>
      </c>
      <c r="D44" s="26">
        <f>IF(C44*'Eigen curve'!B44&gt;=1%,C44*'Eigen curve'!B44+'Eigen curve'!B44,'Eigen curve'!B44+1%)</f>
        <v>0.01</v>
      </c>
      <c r="E44" s="26">
        <v>0.26557142857142857</v>
      </c>
      <c r="F44" s="26">
        <f>IF(E44*'Eigen curve'!B44&gt;=0%,-E44*'Eigen curve'!B44+'Eigen curve'!B44,'Eigen curve'!B44)</f>
        <v>0</v>
      </c>
    </row>
    <row r="45" spans="1:6" x14ac:dyDescent="0.35">
      <c r="A45">
        <v>40</v>
      </c>
      <c r="B45" s="40"/>
      <c r="C45" s="26">
        <v>0.24285714285714285</v>
      </c>
      <c r="D45" s="26">
        <f>IF(C45*'Eigen curve'!B45&gt;=1%,C45*'Eigen curve'!B45+'Eigen curve'!B45,'Eigen curve'!B45+1%)</f>
        <v>0.01</v>
      </c>
      <c r="E45" s="26">
        <v>0.26428571428571429</v>
      </c>
      <c r="F45" s="26">
        <f>IF(E45*'Eigen curve'!B45&gt;=0%,-E45*'Eigen curve'!B45+'Eigen curve'!B45,'Eigen curve'!B45)</f>
        <v>0</v>
      </c>
    </row>
    <row r="46" spans="1:6" x14ac:dyDescent="0.35">
      <c r="A46">
        <v>41</v>
      </c>
      <c r="B46" s="40"/>
      <c r="C46" s="26">
        <v>0.24199999999999999</v>
      </c>
      <c r="D46" s="26">
        <f>IF(C46*'Eigen curve'!B46&gt;=1%,C46*'Eigen curve'!B46+'Eigen curve'!B46,'Eigen curve'!B46+1%)</f>
        <v>0.01</v>
      </c>
      <c r="E46" s="26">
        <v>0.26300000000000001</v>
      </c>
      <c r="F46" s="26">
        <f>IF(E46*'Eigen curve'!B46&gt;=0%,-E46*'Eigen curve'!B46+'Eigen curve'!B46,'Eigen curve'!B46)</f>
        <v>0</v>
      </c>
    </row>
    <row r="47" spans="1:6" x14ac:dyDescent="0.35">
      <c r="A47">
        <v>42</v>
      </c>
      <c r="B47" s="40"/>
      <c r="C47" s="26">
        <v>0.24114285714285713</v>
      </c>
      <c r="D47" s="26">
        <f>IF(C47*'Eigen curve'!B47&gt;=1%,C47*'Eigen curve'!B47+'Eigen curve'!B47,'Eigen curve'!B47+1%)</f>
        <v>0.01</v>
      </c>
      <c r="E47" s="26">
        <v>0.26171428571428568</v>
      </c>
      <c r="F47" s="26">
        <f>IF(E47*'Eigen curve'!B47&gt;=0%,-E47*'Eigen curve'!B47+'Eigen curve'!B47,'Eigen curve'!B47)</f>
        <v>0</v>
      </c>
    </row>
    <row r="48" spans="1:6" x14ac:dyDescent="0.35">
      <c r="A48">
        <v>43</v>
      </c>
      <c r="B48" s="40"/>
      <c r="C48" s="26">
        <v>0.2402857142857143</v>
      </c>
      <c r="D48" s="26">
        <f>IF(C48*'Eigen curve'!B48&gt;=1%,C48*'Eigen curve'!B48+'Eigen curve'!B48,'Eigen curve'!B48+1%)</f>
        <v>0.01</v>
      </c>
      <c r="E48" s="26">
        <v>0.2604285714285714</v>
      </c>
      <c r="F48" s="26">
        <f>IF(E48*'Eigen curve'!B48&gt;=0%,-E48*'Eigen curve'!B48+'Eigen curve'!B48,'Eigen curve'!B48)</f>
        <v>0</v>
      </c>
    </row>
    <row r="49" spans="1:6" x14ac:dyDescent="0.35">
      <c r="A49">
        <v>44</v>
      </c>
      <c r="B49" s="40"/>
      <c r="C49" s="26">
        <v>0.23942857142857144</v>
      </c>
      <c r="D49" s="26">
        <f>IF(C49*'Eigen curve'!B49&gt;=1%,C49*'Eigen curve'!B49+'Eigen curve'!B49,'Eigen curve'!B49+1%)</f>
        <v>0.01</v>
      </c>
      <c r="E49" s="26">
        <v>0.25914285714285712</v>
      </c>
      <c r="F49" s="26">
        <f>IF(E49*'Eigen curve'!B49&gt;=0%,-E49*'Eigen curve'!B49+'Eigen curve'!B49,'Eigen curve'!B49)</f>
        <v>0</v>
      </c>
    </row>
    <row r="50" spans="1:6" x14ac:dyDescent="0.35">
      <c r="A50">
        <v>45</v>
      </c>
      <c r="B50" s="40"/>
      <c r="C50" s="26">
        <v>0.23857142857142857</v>
      </c>
      <c r="D50" s="26">
        <f>IF(C50*'Eigen curve'!B50&gt;=1%,C50*'Eigen curve'!B50+'Eigen curve'!B50,'Eigen curve'!B50+1%)</f>
        <v>0.01</v>
      </c>
      <c r="E50" s="26">
        <v>0.25785714285714284</v>
      </c>
      <c r="F50" s="26">
        <f>IF(E50*'Eigen curve'!B50&gt;=0%,-E50*'Eigen curve'!B50+'Eigen curve'!B50,'Eigen curve'!B50)</f>
        <v>0</v>
      </c>
    </row>
    <row r="51" spans="1:6" x14ac:dyDescent="0.35">
      <c r="A51">
        <v>46</v>
      </c>
      <c r="B51" s="40"/>
      <c r="C51" s="26">
        <v>0.23771428571428571</v>
      </c>
      <c r="D51" s="26">
        <f>IF(C51*'Eigen curve'!B51&gt;=1%,C51*'Eigen curve'!B51+'Eigen curve'!B51,'Eigen curve'!B51+1%)</f>
        <v>0.01</v>
      </c>
      <c r="E51" s="26">
        <v>0.25657142857142856</v>
      </c>
      <c r="F51" s="26">
        <f>IF(E51*'Eigen curve'!B51&gt;=0%,-E51*'Eigen curve'!B51+'Eigen curve'!B51,'Eigen curve'!B51)</f>
        <v>0</v>
      </c>
    </row>
    <row r="52" spans="1:6" x14ac:dyDescent="0.35">
      <c r="A52">
        <v>47</v>
      </c>
      <c r="B52" s="40"/>
      <c r="C52" s="26">
        <v>0.23685714285714288</v>
      </c>
      <c r="D52" s="26">
        <f>IF(C52*'Eigen curve'!B52&gt;=1%,C52*'Eigen curve'!B52+'Eigen curve'!B52,'Eigen curve'!B52+1%)</f>
        <v>0.01</v>
      </c>
      <c r="E52" s="26">
        <v>0.25528571428571428</v>
      </c>
      <c r="F52" s="26">
        <f>IF(E52*'Eigen curve'!B52&gt;=0%,-E52*'Eigen curve'!B52+'Eigen curve'!B52,'Eigen curve'!B52)</f>
        <v>0</v>
      </c>
    </row>
    <row r="53" spans="1:6" x14ac:dyDescent="0.35">
      <c r="A53">
        <v>48</v>
      </c>
      <c r="B53" s="40"/>
      <c r="C53" s="26">
        <v>0.23600000000000002</v>
      </c>
      <c r="D53" s="26">
        <f>IF(C53*'Eigen curve'!B53&gt;=1%,C53*'Eigen curve'!B53+'Eigen curve'!B53,'Eigen curve'!B53+1%)</f>
        <v>0.01</v>
      </c>
      <c r="E53" s="26">
        <v>0.254</v>
      </c>
      <c r="F53" s="26">
        <f>IF(E53*'Eigen curve'!B53&gt;=0%,-E53*'Eigen curve'!B53+'Eigen curve'!B53,'Eigen curve'!B53)</f>
        <v>0</v>
      </c>
    </row>
    <row r="54" spans="1:6" x14ac:dyDescent="0.35">
      <c r="A54">
        <v>49</v>
      </c>
      <c r="B54" s="40"/>
      <c r="C54" s="26">
        <v>0.23514285714285713</v>
      </c>
      <c r="D54" s="26">
        <f>IF(C54*'Eigen curve'!B54&gt;=1%,C54*'Eigen curve'!B54+'Eigen curve'!B54,'Eigen curve'!B54+1%)</f>
        <v>0.01</v>
      </c>
      <c r="E54" s="26">
        <v>0.25271428571428572</v>
      </c>
      <c r="F54" s="26">
        <f>IF(E54*'Eigen curve'!B54&gt;=0%,-E54*'Eigen curve'!B54+'Eigen curve'!B54,'Eigen curve'!B54)</f>
        <v>0</v>
      </c>
    </row>
    <row r="55" spans="1:6" x14ac:dyDescent="0.35">
      <c r="A55">
        <v>50</v>
      </c>
      <c r="B55" s="40"/>
      <c r="C55" s="26">
        <v>0.23428571428571426</v>
      </c>
      <c r="D55" s="26">
        <f>IF(C55*'Eigen curve'!B55&gt;=1%,C55*'Eigen curve'!B55+'Eigen curve'!B55,'Eigen curve'!B55+1%)</f>
        <v>0.01</v>
      </c>
      <c r="E55" s="26">
        <v>0.25142857142857145</v>
      </c>
      <c r="F55" s="26">
        <f>IF(E55*'Eigen curve'!B55&gt;=0%,-E55*'Eigen curve'!B55+'Eigen curve'!B55,'Eigen curve'!B55)</f>
        <v>0</v>
      </c>
    </row>
    <row r="56" spans="1:6" x14ac:dyDescent="0.35">
      <c r="A56">
        <v>51</v>
      </c>
      <c r="B56" s="40"/>
      <c r="C56" s="26">
        <v>0.23342857142857143</v>
      </c>
      <c r="D56" s="26">
        <f>IF(C56*'Eigen curve'!B56&gt;=1%,C56*'Eigen curve'!B56+'Eigen curve'!B56,'Eigen curve'!B56+1%)</f>
        <v>0.01</v>
      </c>
      <c r="E56" s="26">
        <v>0.25014285714285711</v>
      </c>
      <c r="F56" s="26">
        <f>IF(E56*'Eigen curve'!B56&gt;=0%,-E56*'Eigen curve'!B56+'Eigen curve'!B56,'Eigen curve'!B56)</f>
        <v>0</v>
      </c>
    </row>
    <row r="57" spans="1:6" x14ac:dyDescent="0.35">
      <c r="A57">
        <v>52</v>
      </c>
      <c r="B57" s="40"/>
      <c r="C57" s="26">
        <v>0.23257142857142857</v>
      </c>
      <c r="D57" s="26">
        <f>IF(C57*'Eigen curve'!B57&gt;=1%,C57*'Eigen curve'!B57+'Eigen curve'!B57,'Eigen curve'!B57+1%)</f>
        <v>0.01</v>
      </c>
      <c r="E57" s="26">
        <v>0.24885714285714286</v>
      </c>
      <c r="F57" s="26">
        <f>IF(E57*'Eigen curve'!B57&gt;=0%,-E57*'Eigen curve'!B57+'Eigen curve'!B57,'Eigen curve'!B57)</f>
        <v>0</v>
      </c>
    </row>
    <row r="58" spans="1:6" x14ac:dyDescent="0.35">
      <c r="A58">
        <v>53</v>
      </c>
      <c r="B58" s="40"/>
      <c r="C58" s="26">
        <v>0.23171428571428571</v>
      </c>
      <c r="D58" s="26">
        <f>IF(C58*'Eigen curve'!B58&gt;=1%,C58*'Eigen curve'!B58+'Eigen curve'!B58,'Eigen curve'!B58+1%)</f>
        <v>0.01</v>
      </c>
      <c r="E58" s="26">
        <v>0.24757142857142855</v>
      </c>
      <c r="F58" s="26">
        <f>IF(E58*'Eigen curve'!B58&gt;=0%,-E58*'Eigen curve'!B58+'Eigen curve'!B58,'Eigen curve'!B58)</f>
        <v>0</v>
      </c>
    </row>
    <row r="59" spans="1:6" x14ac:dyDescent="0.35">
      <c r="A59">
        <v>54</v>
      </c>
      <c r="B59" s="40"/>
      <c r="C59" s="26">
        <v>0.23085714285714284</v>
      </c>
      <c r="D59" s="26">
        <f>IF(C59*'Eigen curve'!B59&gt;=1%,C59*'Eigen curve'!B59+'Eigen curve'!B59,'Eigen curve'!B59+1%)</f>
        <v>0.01</v>
      </c>
      <c r="E59" s="26">
        <v>0.24628571428571427</v>
      </c>
      <c r="F59" s="26">
        <f>IF(E59*'Eigen curve'!B59&gt;=0%,-E59*'Eigen curve'!B59+'Eigen curve'!B59,'Eigen curve'!B59)</f>
        <v>0</v>
      </c>
    </row>
    <row r="60" spans="1:6" x14ac:dyDescent="0.35">
      <c r="A60">
        <v>55</v>
      </c>
      <c r="B60" s="40"/>
      <c r="C60" s="26">
        <v>0.23</v>
      </c>
      <c r="D60" s="26">
        <f>IF(C60*'Eigen curve'!B60&gt;=1%,C60*'Eigen curve'!B60+'Eigen curve'!B60,'Eigen curve'!B60+1%)</f>
        <v>0.01</v>
      </c>
      <c r="E60" s="26">
        <v>0.245</v>
      </c>
      <c r="F60" s="26">
        <f>IF(E60*'Eigen curve'!B60&gt;=0%,-E60*'Eigen curve'!B60+'Eigen curve'!B60,'Eigen curve'!B60)</f>
        <v>0</v>
      </c>
    </row>
    <row r="61" spans="1:6" x14ac:dyDescent="0.35">
      <c r="A61">
        <v>56</v>
      </c>
      <c r="B61" s="40"/>
      <c r="C61" s="26">
        <v>0.22914285714285715</v>
      </c>
      <c r="D61" s="26">
        <f>IF(C61*'Eigen curve'!B61&gt;=1%,C61*'Eigen curve'!B61+'Eigen curve'!B61,'Eigen curve'!B61+1%)</f>
        <v>0.01</v>
      </c>
      <c r="E61" s="26">
        <v>0.24371428571428572</v>
      </c>
      <c r="F61" s="26">
        <f>IF(E61*'Eigen curve'!B61&gt;=0%,-E61*'Eigen curve'!B61+'Eigen curve'!B61,'Eigen curve'!B61)</f>
        <v>0</v>
      </c>
    </row>
    <row r="62" spans="1:6" x14ac:dyDescent="0.35">
      <c r="A62">
        <v>57</v>
      </c>
      <c r="B62" s="40"/>
      <c r="C62" s="26">
        <v>0.22828571428571429</v>
      </c>
      <c r="D62" s="26">
        <f>IF(C62*'Eigen curve'!B62&gt;=1%,C62*'Eigen curve'!B62+'Eigen curve'!B62,'Eigen curve'!B62+1%)</f>
        <v>0.01</v>
      </c>
      <c r="E62" s="26">
        <v>0.24242857142857144</v>
      </c>
      <c r="F62" s="26">
        <f>IF(E62*'Eigen curve'!B62&gt;=0%,-E62*'Eigen curve'!B62+'Eigen curve'!B62,'Eigen curve'!B62)</f>
        <v>0</v>
      </c>
    </row>
    <row r="63" spans="1:6" x14ac:dyDescent="0.35">
      <c r="A63">
        <v>58</v>
      </c>
      <c r="B63" s="40"/>
      <c r="C63" s="26">
        <v>0.22742857142857142</v>
      </c>
      <c r="D63" s="26">
        <f>IF(C63*'Eigen curve'!B63&gt;=1%,C63*'Eigen curve'!B63+'Eigen curve'!B63,'Eigen curve'!B63+1%)</f>
        <v>0.01</v>
      </c>
      <c r="E63" s="26">
        <v>0.24114285714285716</v>
      </c>
      <c r="F63" s="26">
        <f>IF(E63*'Eigen curve'!B63&gt;=0%,-E63*'Eigen curve'!B63+'Eigen curve'!B63,'Eigen curve'!B63)</f>
        <v>0</v>
      </c>
    </row>
    <row r="64" spans="1:6" x14ac:dyDescent="0.35">
      <c r="A64">
        <v>59</v>
      </c>
      <c r="B64" s="40"/>
      <c r="C64" s="26">
        <v>0.22657142857142859</v>
      </c>
      <c r="D64" s="26">
        <f>IF(C64*'Eigen curve'!B64&gt;=1%,C64*'Eigen curve'!B64+'Eigen curve'!B64,'Eigen curve'!B64+1%)</f>
        <v>0.01</v>
      </c>
      <c r="E64" s="26">
        <v>0.23985714285714285</v>
      </c>
      <c r="F64" s="26">
        <f>IF(E64*'Eigen curve'!B64&gt;=0%,-E64*'Eigen curve'!B64+'Eigen curve'!B64,'Eigen curve'!B64)</f>
        <v>0</v>
      </c>
    </row>
    <row r="65" spans="1:6" x14ac:dyDescent="0.35">
      <c r="A65">
        <v>60</v>
      </c>
      <c r="B65" s="40"/>
      <c r="C65" s="26">
        <v>0.2257142857142857</v>
      </c>
      <c r="D65" s="26">
        <f>IF(C65*'Eigen curve'!B65&gt;=1%,C65*'Eigen curve'!B65+'Eigen curve'!B65,'Eigen curve'!B65+1%)</f>
        <v>0.01</v>
      </c>
      <c r="E65" s="26">
        <v>0.23857142857142857</v>
      </c>
      <c r="F65" s="26">
        <f>IF(E65*'Eigen curve'!B65&gt;=0%,-E65*'Eigen curve'!B65+'Eigen curve'!B65,'Eigen curve'!B65)</f>
        <v>0</v>
      </c>
    </row>
    <row r="66" spans="1:6" x14ac:dyDescent="0.35">
      <c r="A66">
        <v>61</v>
      </c>
      <c r="B66" s="40"/>
      <c r="C66" s="26">
        <v>0.22485714285714287</v>
      </c>
      <c r="D66" s="26">
        <f>IF(C66*'Eigen curve'!B66&gt;=1%,C66*'Eigen curve'!B66+'Eigen curve'!B66,'Eigen curve'!B66+1%)</f>
        <v>0.01</v>
      </c>
      <c r="E66" s="26">
        <v>0.23728571428571429</v>
      </c>
      <c r="F66" s="26">
        <f>IF(E66*'Eigen curve'!B66&gt;=0%,-E66*'Eigen curve'!B66+'Eigen curve'!B66,'Eigen curve'!B66)</f>
        <v>0</v>
      </c>
    </row>
    <row r="67" spans="1:6" x14ac:dyDescent="0.35">
      <c r="A67">
        <v>62</v>
      </c>
      <c r="B67" s="40"/>
      <c r="C67" s="26">
        <v>0.22399999999999998</v>
      </c>
      <c r="D67" s="26">
        <f>IF(C67*'Eigen curve'!B67&gt;=1%,C67*'Eigen curve'!B67+'Eigen curve'!B67,'Eigen curve'!B67+1%)</f>
        <v>0.01</v>
      </c>
      <c r="E67" s="26">
        <v>0.23599999999999999</v>
      </c>
      <c r="F67" s="26">
        <f>IF(E67*'Eigen curve'!B67&gt;=0%,-E67*'Eigen curve'!B67+'Eigen curve'!B67,'Eigen curve'!B67)</f>
        <v>0</v>
      </c>
    </row>
    <row r="68" spans="1:6" x14ac:dyDescent="0.35">
      <c r="A68">
        <v>63</v>
      </c>
      <c r="B68" s="40"/>
      <c r="C68" s="26">
        <v>0.22314285714285714</v>
      </c>
      <c r="D68" s="26">
        <f>IF(C68*'Eigen curve'!B68&gt;=1%,C68*'Eigen curve'!B68+'Eigen curve'!B68,'Eigen curve'!B68+1%)</f>
        <v>0.01</v>
      </c>
      <c r="E68" s="26">
        <v>0.23471428571428571</v>
      </c>
      <c r="F68" s="26">
        <f>IF(E68*'Eigen curve'!B68&gt;=0%,-E68*'Eigen curve'!B68+'Eigen curve'!B68,'Eigen curve'!B68)</f>
        <v>0</v>
      </c>
    </row>
    <row r="69" spans="1:6" x14ac:dyDescent="0.35">
      <c r="A69">
        <v>64</v>
      </c>
      <c r="B69" s="40"/>
      <c r="C69" s="26">
        <v>0.22228571428571428</v>
      </c>
      <c r="D69" s="26">
        <f>IF(C69*'Eigen curve'!B69&gt;=1%,C69*'Eigen curve'!B69+'Eigen curve'!B69,'Eigen curve'!B69+1%)</f>
        <v>0.01</v>
      </c>
      <c r="E69" s="26">
        <v>0.23342857142857143</v>
      </c>
      <c r="F69" s="26">
        <f>IF(E69*'Eigen curve'!B69&gt;=0%,-E69*'Eigen curve'!B69+'Eigen curve'!B69,'Eigen curve'!B69)</f>
        <v>0</v>
      </c>
    </row>
    <row r="70" spans="1:6" x14ac:dyDescent="0.35">
      <c r="A70">
        <v>65</v>
      </c>
      <c r="B70" s="40"/>
      <c r="C70" s="26">
        <v>0.22142857142857142</v>
      </c>
      <c r="D70" s="26">
        <f>IF(C70*'Eigen curve'!B70&gt;=1%,C70*'Eigen curve'!B70+'Eigen curve'!B70,'Eigen curve'!B70+1%)</f>
        <v>0.01</v>
      </c>
      <c r="E70" s="26">
        <v>0.23214285714285715</v>
      </c>
      <c r="F70" s="26">
        <f>IF(E70*'Eigen curve'!B70&gt;=0%,-E70*'Eigen curve'!B70+'Eigen curve'!B70,'Eigen curve'!B70)</f>
        <v>0</v>
      </c>
    </row>
    <row r="71" spans="1:6" x14ac:dyDescent="0.35">
      <c r="A71">
        <v>66</v>
      </c>
      <c r="B71" s="40"/>
      <c r="C71" s="26">
        <v>0.22057142857142856</v>
      </c>
      <c r="D71" s="26">
        <f>IF(C71*'Eigen curve'!B71&gt;=1%,C71*'Eigen curve'!B71+'Eigen curve'!B71,'Eigen curve'!B71+1%)</f>
        <v>0.01</v>
      </c>
      <c r="E71" s="26">
        <v>0.23085714285714287</v>
      </c>
      <c r="F71" s="26">
        <f>IF(E71*'Eigen curve'!B71&gt;=0%,-E71*'Eigen curve'!B71+'Eigen curve'!B71,'Eigen curve'!B71)</f>
        <v>0</v>
      </c>
    </row>
    <row r="72" spans="1:6" x14ac:dyDescent="0.35">
      <c r="A72">
        <v>67</v>
      </c>
      <c r="B72" s="40"/>
      <c r="C72" s="26">
        <v>0.21971428571428572</v>
      </c>
      <c r="D72" s="26">
        <f>IF(C72*'Eigen curve'!B72&gt;=1%,C72*'Eigen curve'!B72+'Eigen curve'!B72,'Eigen curve'!B72+1%)</f>
        <v>0.01</v>
      </c>
      <c r="E72" s="26">
        <v>0.22957142857142857</v>
      </c>
      <c r="F72" s="26">
        <f>IF(E72*'Eigen curve'!B72&gt;=0%,-E72*'Eigen curve'!B72+'Eigen curve'!B72,'Eigen curve'!B72)</f>
        <v>0</v>
      </c>
    </row>
    <row r="73" spans="1:6" x14ac:dyDescent="0.35">
      <c r="A73">
        <v>68</v>
      </c>
      <c r="B73" s="40"/>
      <c r="C73" s="26">
        <v>0.21885714285714286</v>
      </c>
      <c r="D73" s="26">
        <f>IF(C73*'Eigen curve'!B73&gt;=1%,C73*'Eigen curve'!B73+'Eigen curve'!B73,'Eigen curve'!B73+1%)</f>
        <v>0.01</v>
      </c>
      <c r="E73" s="26">
        <v>0.22828571428571429</v>
      </c>
      <c r="F73" s="26">
        <f>IF(E73*'Eigen curve'!B73&gt;=0%,-E73*'Eigen curve'!B73+'Eigen curve'!B73,'Eigen curve'!B73)</f>
        <v>0</v>
      </c>
    </row>
    <row r="74" spans="1:6" x14ac:dyDescent="0.35">
      <c r="A74">
        <v>69</v>
      </c>
      <c r="B74" s="40"/>
      <c r="C74" s="26">
        <v>0.218</v>
      </c>
      <c r="D74" s="26">
        <f>IF(C74*'Eigen curve'!B74&gt;=1%,C74*'Eigen curve'!B74+'Eigen curve'!B74,'Eigen curve'!B74+1%)</f>
        <v>0.01</v>
      </c>
      <c r="E74" s="26">
        <v>0.22700000000000001</v>
      </c>
      <c r="F74" s="26">
        <f>IF(E74*'Eigen curve'!B74&gt;=0%,-E74*'Eigen curve'!B74+'Eigen curve'!B74,'Eigen curve'!B74)</f>
        <v>0</v>
      </c>
    </row>
    <row r="75" spans="1:6" x14ac:dyDescent="0.35">
      <c r="A75">
        <v>70</v>
      </c>
      <c r="B75" s="40"/>
      <c r="C75" s="26">
        <v>0.21714285714285717</v>
      </c>
      <c r="D75" s="26">
        <f>IF(C75*'Eigen curve'!B75&gt;=1%,C75*'Eigen curve'!B75+'Eigen curve'!B75,'Eigen curve'!B75+1%)</f>
        <v>0.01</v>
      </c>
      <c r="E75" s="26">
        <v>0.2257142857142857</v>
      </c>
      <c r="F75" s="26">
        <f>IF(E75*'Eigen curve'!B75&gt;=0%,-E75*'Eigen curve'!B75+'Eigen curve'!B75,'Eigen curve'!B75)</f>
        <v>0</v>
      </c>
    </row>
    <row r="76" spans="1:6" x14ac:dyDescent="0.35">
      <c r="A76">
        <v>71</v>
      </c>
      <c r="B76" s="40"/>
      <c r="C76" s="26">
        <v>0.21628571428571428</v>
      </c>
      <c r="D76" s="26">
        <f>IF(C76*'Eigen curve'!B76&gt;=1%,C76*'Eigen curve'!B76+'Eigen curve'!B76,'Eigen curve'!B76+1%)</f>
        <v>0.01</v>
      </c>
      <c r="E76" s="26">
        <v>0.22442857142857142</v>
      </c>
      <c r="F76" s="26">
        <f>IF(E76*'Eigen curve'!B76&gt;=0%,-E76*'Eigen curve'!B76+'Eigen curve'!B76,'Eigen curve'!B76)</f>
        <v>0</v>
      </c>
    </row>
    <row r="77" spans="1:6" x14ac:dyDescent="0.35">
      <c r="A77">
        <v>72</v>
      </c>
      <c r="B77" s="40"/>
      <c r="C77" s="26">
        <v>0.21542857142857144</v>
      </c>
      <c r="D77" s="26">
        <f>IF(C77*'Eigen curve'!B77&gt;=1%,C77*'Eigen curve'!B77+'Eigen curve'!B77,'Eigen curve'!B77+1%)</f>
        <v>0.01</v>
      </c>
      <c r="E77" s="26">
        <v>0.22314285714285714</v>
      </c>
      <c r="F77" s="26">
        <f>IF(E77*'Eigen curve'!B77&gt;=0%,-E77*'Eigen curve'!B77+'Eigen curve'!B77,'Eigen curve'!B77)</f>
        <v>0</v>
      </c>
    </row>
    <row r="78" spans="1:6" x14ac:dyDescent="0.35">
      <c r="A78">
        <v>73</v>
      </c>
      <c r="B78" s="40"/>
      <c r="C78" s="26">
        <v>0.21457142857142855</v>
      </c>
      <c r="D78" s="26">
        <f>IF(C78*'Eigen curve'!B78&gt;=1%,C78*'Eigen curve'!B78+'Eigen curve'!B78,'Eigen curve'!B78+1%)</f>
        <v>0.01</v>
      </c>
      <c r="E78" s="26">
        <v>0.22185714285714286</v>
      </c>
      <c r="F78" s="26">
        <f>IF(E78*'Eigen curve'!B78&gt;=0%,-E78*'Eigen curve'!B78+'Eigen curve'!B78,'Eigen curve'!B78)</f>
        <v>0</v>
      </c>
    </row>
    <row r="79" spans="1:6" x14ac:dyDescent="0.35">
      <c r="A79">
        <v>74</v>
      </c>
      <c r="B79" s="40"/>
      <c r="C79" s="26">
        <v>0.21371428571428569</v>
      </c>
      <c r="D79" s="26">
        <f>IF(C79*'Eigen curve'!B79&gt;=1%,C79*'Eigen curve'!B79+'Eigen curve'!B79,'Eigen curve'!B79+1%)</f>
        <v>0.01</v>
      </c>
      <c r="E79" s="26">
        <v>0.22057142857142858</v>
      </c>
      <c r="F79" s="26">
        <f>IF(E79*'Eigen curve'!B79&gt;=0%,-E79*'Eigen curve'!B79+'Eigen curve'!B79,'Eigen curve'!B79)</f>
        <v>0</v>
      </c>
    </row>
    <row r="80" spans="1:6" x14ac:dyDescent="0.35">
      <c r="A80">
        <v>75</v>
      </c>
      <c r="B80" s="40"/>
      <c r="C80" s="26">
        <v>0.21285714285714286</v>
      </c>
      <c r="D80" s="26">
        <f>IF(C80*'Eigen curve'!B80&gt;=1%,C80*'Eigen curve'!B80+'Eigen curve'!B80,'Eigen curve'!B80+1%)</f>
        <v>0.01</v>
      </c>
      <c r="E80" s="26">
        <v>0.21928571428571431</v>
      </c>
      <c r="F80" s="26">
        <f>IF(E80*'Eigen curve'!B80&gt;=0%,-E80*'Eigen curve'!B80+'Eigen curve'!B80,'Eigen curve'!B80)</f>
        <v>0</v>
      </c>
    </row>
    <row r="81" spans="1:6" x14ac:dyDescent="0.35">
      <c r="A81">
        <v>76</v>
      </c>
      <c r="B81" s="40"/>
      <c r="C81" s="26">
        <v>0.21199999999999999</v>
      </c>
      <c r="D81" s="26">
        <f>IF(C81*'Eigen curve'!B81&gt;=1%,C81*'Eigen curve'!B81+'Eigen curve'!B81,'Eigen curve'!B81+1%)</f>
        <v>0.01</v>
      </c>
      <c r="E81" s="26">
        <v>0.21800000000000003</v>
      </c>
      <c r="F81" s="26">
        <f>IF(E81*'Eigen curve'!B81&gt;=0%,-E81*'Eigen curve'!B81+'Eigen curve'!B81,'Eigen curve'!B81)</f>
        <v>0</v>
      </c>
    </row>
    <row r="82" spans="1:6" x14ac:dyDescent="0.35">
      <c r="A82">
        <v>77</v>
      </c>
      <c r="B82" s="40"/>
      <c r="C82" s="26">
        <v>0.21114285714285713</v>
      </c>
      <c r="D82" s="26">
        <f>IF(C82*'Eigen curve'!B82&gt;=1%,C82*'Eigen curve'!B82+'Eigen curve'!B82,'Eigen curve'!B82+1%)</f>
        <v>0.01</v>
      </c>
      <c r="E82" s="26">
        <v>0.21671428571428572</v>
      </c>
      <c r="F82" s="26">
        <f>IF(E82*'Eigen curve'!B82&gt;=0%,-E82*'Eigen curve'!B82+'Eigen curve'!B82,'Eigen curve'!B82)</f>
        <v>0</v>
      </c>
    </row>
    <row r="83" spans="1:6" x14ac:dyDescent="0.35">
      <c r="A83">
        <v>78</v>
      </c>
      <c r="B83" s="40"/>
      <c r="C83" s="26">
        <v>0.2102857142857143</v>
      </c>
      <c r="D83" s="26">
        <f>IF(C83*'Eigen curve'!B83&gt;=1%,C83*'Eigen curve'!B83+'Eigen curve'!B83,'Eigen curve'!B83+1%)</f>
        <v>0.01</v>
      </c>
      <c r="E83" s="26">
        <v>0.21542857142857144</v>
      </c>
      <c r="F83" s="26">
        <f>IF(E83*'Eigen curve'!B83&gt;=0%,-E83*'Eigen curve'!B83+'Eigen curve'!B83,'Eigen curve'!B83)</f>
        <v>0</v>
      </c>
    </row>
    <row r="84" spans="1:6" x14ac:dyDescent="0.35">
      <c r="A84">
        <v>79</v>
      </c>
      <c r="B84" s="40"/>
      <c r="C84" s="26">
        <v>0.20942857142857144</v>
      </c>
      <c r="D84" s="26">
        <f>IF(C84*'Eigen curve'!B84&gt;=1%,C84*'Eigen curve'!B84+'Eigen curve'!B84,'Eigen curve'!B84+1%)</f>
        <v>0.01</v>
      </c>
      <c r="E84" s="26">
        <v>0.21414285714285713</v>
      </c>
      <c r="F84" s="26">
        <f>IF(E84*'Eigen curve'!B84&gt;=0%,-E84*'Eigen curve'!B84+'Eigen curve'!B84,'Eigen curve'!B84)</f>
        <v>0</v>
      </c>
    </row>
    <row r="85" spans="1:6" x14ac:dyDescent="0.35">
      <c r="A85">
        <v>80</v>
      </c>
      <c r="B85" s="40"/>
      <c r="C85" s="26">
        <v>0.20857142857142857</v>
      </c>
      <c r="D85" s="26">
        <f>IF(C85*'Eigen curve'!B85&gt;=1%,C85*'Eigen curve'!B85+'Eigen curve'!B85,'Eigen curve'!B85+1%)</f>
        <v>0.01</v>
      </c>
      <c r="E85" s="26">
        <v>0.21285714285714286</v>
      </c>
      <c r="F85" s="26">
        <f>IF(E85*'Eigen curve'!B85&gt;=0%,-E85*'Eigen curve'!B85+'Eigen curve'!B85,'Eigen curve'!B85)</f>
        <v>0</v>
      </c>
    </row>
    <row r="86" spans="1:6" x14ac:dyDescent="0.35">
      <c r="A86">
        <v>81</v>
      </c>
      <c r="B86" s="40"/>
      <c r="C86" s="26">
        <v>0.20771428571428571</v>
      </c>
      <c r="D86" s="26">
        <f>IF(C86*'Eigen curve'!B86&gt;=1%,C86*'Eigen curve'!B86+'Eigen curve'!B86,'Eigen curve'!B86+1%)</f>
        <v>0.01</v>
      </c>
      <c r="E86" s="26">
        <v>0.21157142857142858</v>
      </c>
      <c r="F86" s="26">
        <f>IF(E86*'Eigen curve'!B86&gt;=0%,-E86*'Eigen curve'!B86+'Eigen curve'!B86,'Eigen curve'!B86)</f>
        <v>0</v>
      </c>
    </row>
    <row r="87" spans="1:6" x14ac:dyDescent="0.35">
      <c r="A87">
        <v>82</v>
      </c>
      <c r="B87" s="40"/>
      <c r="C87" s="26">
        <v>0.20685714285714288</v>
      </c>
      <c r="D87" s="26">
        <f>IF(C87*'Eigen curve'!B87&gt;=1%,C87*'Eigen curve'!B87+'Eigen curve'!B87,'Eigen curve'!B87+1%)</f>
        <v>0.01</v>
      </c>
      <c r="E87" s="26">
        <v>0.2102857142857143</v>
      </c>
      <c r="F87" s="26">
        <f>IF(E87*'Eigen curve'!B87&gt;=0%,-E87*'Eigen curve'!B87+'Eigen curve'!B87,'Eigen curve'!B87)</f>
        <v>0</v>
      </c>
    </row>
    <row r="88" spans="1:6" x14ac:dyDescent="0.35">
      <c r="A88">
        <v>83</v>
      </c>
      <c r="B88" s="40"/>
      <c r="C88" s="26">
        <v>0.20600000000000002</v>
      </c>
      <c r="D88" s="26">
        <f>IF(C88*'Eigen curve'!B88&gt;=1%,C88*'Eigen curve'!B88+'Eigen curve'!B88,'Eigen curve'!B88+1%)</f>
        <v>0.01</v>
      </c>
      <c r="E88" s="26">
        <v>0.20900000000000002</v>
      </c>
      <c r="F88" s="26">
        <f>IF(E88*'Eigen curve'!B88&gt;=0%,-E88*'Eigen curve'!B88+'Eigen curve'!B88,'Eigen curve'!B88)</f>
        <v>0</v>
      </c>
    </row>
    <row r="89" spans="1:6" x14ac:dyDescent="0.35">
      <c r="A89">
        <v>84</v>
      </c>
      <c r="B89" s="40"/>
      <c r="C89" s="26">
        <v>0.20514285714285713</v>
      </c>
      <c r="D89" s="26">
        <f>IF(C89*'Eigen curve'!B89&gt;=1%,C89*'Eigen curve'!B89+'Eigen curve'!B89,'Eigen curve'!B89+1%)</f>
        <v>0.01</v>
      </c>
      <c r="E89" s="26">
        <v>0.20771428571428574</v>
      </c>
      <c r="F89" s="26">
        <f>IF(E89*'Eigen curve'!B89&gt;=0%,-E89*'Eigen curve'!B89+'Eigen curve'!B89,'Eigen curve'!B89)</f>
        <v>0</v>
      </c>
    </row>
    <row r="90" spans="1:6" x14ac:dyDescent="0.35">
      <c r="A90">
        <v>85</v>
      </c>
      <c r="B90" s="40"/>
      <c r="C90" s="26">
        <v>0.20428571428571429</v>
      </c>
      <c r="D90" s="26">
        <f>IF(C90*'Eigen curve'!B90&gt;=1%,C90*'Eigen curve'!B90+'Eigen curve'!B90,'Eigen curve'!B90+1%)</f>
        <v>0.01</v>
      </c>
      <c r="E90" s="26">
        <v>0.20642857142857146</v>
      </c>
      <c r="F90" s="26">
        <f>IF(E90*'Eigen curve'!B90&gt;=0%,-E90*'Eigen curve'!B90+'Eigen curve'!B90,'Eigen curve'!B90)</f>
        <v>0</v>
      </c>
    </row>
    <row r="91" spans="1:6" x14ac:dyDescent="0.35">
      <c r="A91">
        <v>86</v>
      </c>
      <c r="B91" s="40"/>
      <c r="C91" s="26">
        <v>0.2034285714285714</v>
      </c>
      <c r="D91" s="26">
        <f>IF(C91*'Eigen curve'!B91&gt;=1%,C91*'Eigen curve'!B91+'Eigen curve'!B91,'Eigen curve'!B91+1%)</f>
        <v>0.01</v>
      </c>
      <c r="E91" s="26">
        <v>0.20514285714285715</v>
      </c>
      <c r="F91" s="26">
        <f>IF(E91*'Eigen curve'!B91&gt;=0%,-E91*'Eigen curve'!B91+'Eigen curve'!B91,'Eigen curve'!B91)</f>
        <v>0</v>
      </c>
    </row>
    <row r="92" spans="1:6" x14ac:dyDescent="0.35">
      <c r="A92">
        <v>87</v>
      </c>
      <c r="B92" s="40"/>
      <c r="C92" s="26">
        <v>0.20257142857142857</v>
      </c>
      <c r="D92" s="26">
        <f>IF(C92*'Eigen curve'!B92&gt;=1%,C92*'Eigen curve'!B92+'Eigen curve'!B92,'Eigen curve'!B92+1%)</f>
        <v>0.01</v>
      </c>
      <c r="E92" s="26">
        <v>0.20385714285714288</v>
      </c>
      <c r="F92" s="26">
        <f>IF(E92*'Eigen curve'!B92&gt;=0%,-E92*'Eigen curve'!B92+'Eigen curve'!B92,'Eigen curve'!B92)</f>
        <v>0</v>
      </c>
    </row>
    <row r="93" spans="1:6" x14ac:dyDescent="0.35">
      <c r="A93">
        <v>88</v>
      </c>
      <c r="B93" s="40"/>
      <c r="C93" s="26">
        <v>0.20171428571428571</v>
      </c>
      <c r="D93" s="26">
        <f>IF(C93*'Eigen curve'!B93&gt;=1%,C93*'Eigen curve'!B93+'Eigen curve'!B93,'Eigen curve'!B93+1%)</f>
        <v>0.01</v>
      </c>
      <c r="E93" s="26">
        <v>0.20257142857142857</v>
      </c>
      <c r="F93" s="26">
        <f>IF(E93*'Eigen curve'!B93&gt;=0%,-E93*'Eigen curve'!B93+'Eigen curve'!B93,'Eigen curve'!B93)</f>
        <v>0</v>
      </c>
    </row>
    <row r="94" spans="1:6" x14ac:dyDescent="0.35">
      <c r="A94">
        <v>89</v>
      </c>
      <c r="B94" s="40"/>
      <c r="C94" s="26">
        <v>0.20085714285714285</v>
      </c>
      <c r="D94" s="26">
        <f>IF(C94*'Eigen curve'!B94&gt;=1%,C94*'Eigen curve'!B94+'Eigen curve'!B94,'Eigen curve'!B94+1%)</f>
        <v>0.01</v>
      </c>
      <c r="E94" s="26">
        <v>0.20128571428571429</v>
      </c>
      <c r="F94" s="26">
        <f>IF(E94*'Eigen curve'!B94&gt;=0%,-E94*'Eigen curve'!B94+'Eigen curve'!B94,'Eigen curve'!B94)</f>
        <v>0</v>
      </c>
    </row>
    <row r="95" spans="1:6" x14ac:dyDescent="0.35">
      <c r="A95">
        <v>90</v>
      </c>
      <c r="B95" s="40"/>
      <c r="C95" s="26">
        <v>0.2</v>
      </c>
      <c r="D95" s="26">
        <f>IF(C95*'Eigen curve'!B95&gt;=1%,C95*'Eigen curve'!B95+'Eigen curve'!B95,'Eigen curve'!B95+1%)</f>
        <v>0.01</v>
      </c>
      <c r="E95" s="26">
        <v>0.2</v>
      </c>
      <c r="F95" s="26">
        <f>IF(E95*'Eigen curve'!B95&gt;=0%,-E95*'Eigen curve'!B95+'Eigen curve'!B95,'Eigen curve'!B95)</f>
        <v>0</v>
      </c>
    </row>
    <row r="96" spans="1:6" x14ac:dyDescent="0.35">
      <c r="A96">
        <v>91</v>
      </c>
      <c r="B96" s="40"/>
      <c r="C96" s="26">
        <v>0.2</v>
      </c>
      <c r="D96" s="26">
        <f>IF(C96*'Eigen curve'!B96&gt;=1%,C96*'Eigen curve'!B96+'Eigen curve'!B96,'Eigen curve'!B96+1%)</f>
        <v>0.01</v>
      </c>
      <c r="E96" s="26">
        <v>0.2</v>
      </c>
      <c r="F96" s="26">
        <f>IF(E96*'Eigen curve'!B96&gt;=0%,-E96*'Eigen curve'!B96+'Eigen curve'!B96,'Eigen curve'!B96)</f>
        <v>0</v>
      </c>
    </row>
    <row r="97" spans="1:6" x14ac:dyDescent="0.35">
      <c r="A97">
        <v>92</v>
      </c>
      <c r="B97" s="40"/>
      <c r="C97" s="26">
        <v>0.2</v>
      </c>
      <c r="D97" s="26">
        <f>IF(C97*'Eigen curve'!B97&gt;=1%,C97*'Eigen curve'!B97+'Eigen curve'!B97,'Eigen curve'!B97+1%)</f>
        <v>0.01</v>
      </c>
      <c r="E97" s="26">
        <v>0.2</v>
      </c>
      <c r="F97" s="26">
        <f>IF(E97*'Eigen curve'!B97&gt;=0%,-E97*'Eigen curve'!B97+'Eigen curve'!B97,'Eigen curve'!B97)</f>
        <v>0</v>
      </c>
    </row>
    <row r="98" spans="1:6" x14ac:dyDescent="0.35">
      <c r="A98">
        <v>93</v>
      </c>
      <c r="B98" s="40"/>
      <c r="C98" s="26">
        <v>0.2</v>
      </c>
      <c r="D98" s="26">
        <f>IF(C98*'Eigen curve'!B98&gt;=1%,C98*'Eigen curve'!B98+'Eigen curve'!B98,'Eigen curve'!B98+1%)</f>
        <v>0.01</v>
      </c>
      <c r="E98" s="26">
        <v>0.2</v>
      </c>
      <c r="F98" s="26">
        <f>IF(E98*'Eigen curve'!B98&gt;=0%,-E98*'Eigen curve'!B98+'Eigen curve'!B98,'Eigen curve'!B98)</f>
        <v>0</v>
      </c>
    </row>
    <row r="99" spans="1:6" x14ac:dyDescent="0.35">
      <c r="A99">
        <v>94</v>
      </c>
      <c r="B99" s="40"/>
      <c r="C99" s="26">
        <v>0.2</v>
      </c>
      <c r="D99" s="26">
        <f>IF(C99*'Eigen curve'!B99&gt;=1%,C99*'Eigen curve'!B99+'Eigen curve'!B99,'Eigen curve'!B99+1%)</f>
        <v>0.01</v>
      </c>
      <c r="E99" s="26">
        <v>0.2</v>
      </c>
      <c r="F99" s="26">
        <f>IF(E99*'Eigen curve'!B99&gt;=0%,-E99*'Eigen curve'!B99+'Eigen curve'!B99,'Eigen curve'!B99)</f>
        <v>0</v>
      </c>
    </row>
    <row r="100" spans="1:6" x14ac:dyDescent="0.35">
      <c r="A100">
        <v>95</v>
      </c>
      <c r="B100" s="40"/>
      <c r="C100" s="26">
        <v>0.2</v>
      </c>
      <c r="D100" s="26">
        <f>IF(C100*'Eigen curve'!B100&gt;=1%,C100*'Eigen curve'!B100+'Eigen curve'!B100,'Eigen curve'!B100+1%)</f>
        <v>0.01</v>
      </c>
      <c r="E100" s="26">
        <v>0.2</v>
      </c>
      <c r="F100" s="26">
        <f>IF(E100*'Eigen curve'!B100&gt;=0%,-E100*'Eigen curve'!B100+'Eigen curve'!B100,'Eigen curve'!B100)</f>
        <v>0</v>
      </c>
    </row>
    <row r="101" spans="1:6" x14ac:dyDescent="0.35">
      <c r="A101">
        <v>96</v>
      </c>
      <c r="B101" s="40"/>
      <c r="C101" s="26">
        <v>0.2</v>
      </c>
      <c r="D101" s="26">
        <f>IF(C101*'Eigen curve'!B101&gt;=1%,C101*'Eigen curve'!B101+'Eigen curve'!B101,'Eigen curve'!B101+1%)</f>
        <v>0.01</v>
      </c>
      <c r="E101" s="26">
        <v>0.2</v>
      </c>
      <c r="F101" s="26">
        <f>IF(E101*'Eigen curve'!B101&gt;=0%,-E101*'Eigen curve'!B101+'Eigen curve'!B101,'Eigen curve'!B101)</f>
        <v>0</v>
      </c>
    </row>
    <row r="102" spans="1:6" x14ac:dyDescent="0.35">
      <c r="A102">
        <v>97</v>
      </c>
      <c r="B102" s="40"/>
      <c r="C102" s="26">
        <v>0.2</v>
      </c>
      <c r="D102" s="26">
        <f>IF(C102*'Eigen curve'!B102&gt;=1%,C102*'Eigen curve'!B102+'Eigen curve'!B102,'Eigen curve'!B102+1%)</f>
        <v>0.01</v>
      </c>
      <c r="E102" s="26">
        <v>0.2</v>
      </c>
      <c r="F102" s="26">
        <f>IF(E102*'Eigen curve'!B102&gt;=0%,-E102*'Eigen curve'!B102+'Eigen curve'!B102,'Eigen curve'!B102)</f>
        <v>0</v>
      </c>
    </row>
    <row r="103" spans="1:6" x14ac:dyDescent="0.35">
      <c r="A103">
        <v>98</v>
      </c>
      <c r="B103" s="40"/>
      <c r="C103" s="26">
        <v>0.2</v>
      </c>
      <c r="D103" s="26">
        <f>IF(C103*'Eigen curve'!B103&gt;=1%,C103*'Eigen curve'!B103+'Eigen curve'!B103,'Eigen curve'!B103+1%)</f>
        <v>0.01</v>
      </c>
      <c r="E103" s="26">
        <v>0.2</v>
      </c>
      <c r="F103" s="26">
        <f>IF(E103*'Eigen curve'!B103&gt;=0%,-E103*'Eigen curve'!B103+'Eigen curve'!B103,'Eigen curve'!B103)</f>
        <v>0</v>
      </c>
    </row>
    <row r="104" spans="1:6" x14ac:dyDescent="0.35">
      <c r="A104">
        <v>99</v>
      </c>
      <c r="B104" s="40"/>
      <c r="C104" s="26">
        <v>0.2</v>
      </c>
      <c r="D104" s="26">
        <f>IF(C104*'Eigen curve'!B104&gt;=1%,C104*'Eigen curve'!B104+'Eigen curve'!B104,'Eigen curve'!B104+1%)</f>
        <v>0.01</v>
      </c>
      <c r="E104" s="26">
        <v>0.2</v>
      </c>
      <c r="F104" s="26">
        <f>IF(E104*'Eigen curve'!B104&gt;=0%,-E104*'Eigen curve'!B104+'Eigen curve'!B104,'Eigen curve'!B104)</f>
        <v>0</v>
      </c>
    </row>
    <row r="105" spans="1:6" x14ac:dyDescent="0.35">
      <c r="A105">
        <v>100</v>
      </c>
      <c r="B105" s="40"/>
      <c r="C105" s="26">
        <v>0.2</v>
      </c>
      <c r="D105" s="26">
        <f>IF(C105*'Eigen curve'!B105&gt;=1%,C105*'Eigen curve'!B105+'Eigen curve'!B105,'Eigen curve'!B105+1%)</f>
        <v>0.01</v>
      </c>
      <c r="E105" s="26">
        <v>0.2</v>
      </c>
      <c r="F105" s="26">
        <f>IF(E105*'Eigen curve'!B105&gt;=0%,-E105*'Eigen curve'!B105+'Eigen curve'!B105,'Eigen curve'!B105)</f>
        <v>0</v>
      </c>
    </row>
    <row r="106" spans="1:6" x14ac:dyDescent="0.35">
      <c r="A106">
        <v>101</v>
      </c>
      <c r="B106" s="40"/>
      <c r="C106" s="25">
        <v>0.2</v>
      </c>
      <c r="D106" s="25">
        <f>IF(C106*'Eigen curve'!B106&gt;=1%,C106*'Eigen curve'!B106+'Eigen curve'!B106,'Eigen curve'!B106+1%)</f>
        <v>0.01</v>
      </c>
      <c r="E106" s="25">
        <v>0.2</v>
      </c>
      <c r="F106" s="25">
        <f>IF(E106*'Eigen curve'!B106&gt;=0%,-E106*'Eigen curve'!B106+'Eigen curve'!B106,'Eigen curve'!B106)</f>
        <v>0</v>
      </c>
    </row>
    <row r="107" spans="1:6" x14ac:dyDescent="0.35">
      <c r="A107">
        <v>102</v>
      </c>
      <c r="B107" s="40"/>
      <c r="C107" s="26">
        <v>0.2</v>
      </c>
      <c r="D107" s="26">
        <f>IF(C107*'Eigen curve'!B107&gt;=1%,C107*'Eigen curve'!B107+'Eigen curve'!B107,'Eigen curve'!B107+1%)</f>
        <v>0.01</v>
      </c>
      <c r="E107" s="26">
        <v>0.2</v>
      </c>
      <c r="F107" s="26">
        <f>IF(E107*'Eigen curve'!B107&gt;=0%,-E107*'Eigen curve'!B107+'Eigen curve'!B107,'Eigen curve'!B107)</f>
        <v>0</v>
      </c>
    </row>
    <row r="108" spans="1:6" x14ac:dyDescent="0.35">
      <c r="A108">
        <v>103</v>
      </c>
      <c r="B108" s="40"/>
      <c r="C108" s="26">
        <v>0.2</v>
      </c>
      <c r="D108" s="26">
        <f>IF(C108*'Eigen curve'!B108&gt;=1%,C108*'Eigen curve'!B108+'Eigen curve'!B108,'Eigen curve'!B108+1%)</f>
        <v>0.01</v>
      </c>
      <c r="E108" s="26">
        <v>0.2</v>
      </c>
      <c r="F108" s="26">
        <f>IF(E108*'Eigen curve'!B108&gt;=0%,-E108*'Eigen curve'!B108+'Eigen curve'!B108,'Eigen curve'!B108)</f>
        <v>0</v>
      </c>
    </row>
    <row r="109" spans="1:6" x14ac:dyDescent="0.35">
      <c r="A109">
        <v>104</v>
      </c>
      <c r="B109" s="40"/>
      <c r="C109" s="26">
        <v>0.2</v>
      </c>
      <c r="D109" s="26">
        <f>IF(C109*'Eigen curve'!B109&gt;=1%,C109*'Eigen curve'!B109+'Eigen curve'!B109,'Eigen curve'!B109+1%)</f>
        <v>0.01</v>
      </c>
      <c r="E109" s="26">
        <v>0.2</v>
      </c>
      <c r="F109" s="26">
        <f>IF(E109*'Eigen curve'!B109&gt;=0%,-E109*'Eigen curve'!B109+'Eigen curve'!B109,'Eigen curve'!B109)</f>
        <v>0</v>
      </c>
    </row>
    <row r="110" spans="1:6" x14ac:dyDescent="0.35">
      <c r="A110">
        <v>105</v>
      </c>
      <c r="B110" s="40"/>
      <c r="C110" s="26">
        <v>0.2</v>
      </c>
      <c r="D110" s="26">
        <f>IF(C110*'Eigen curve'!B110&gt;=1%,C110*'Eigen curve'!B110+'Eigen curve'!B110,'Eigen curve'!B110+1%)</f>
        <v>0.01</v>
      </c>
      <c r="E110" s="26">
        <v>0.2</v>
      </c>
      <c r="F110" s="26">
        <f>IF(E110*'Eigen curve'!B110&gt;=0%,-E110*'Eigen curve'!B110+'Eigen curve'!B110,'Eigen curve'!B110)</f>
        <v>0</v>
      </c>
    </row>
    <row r="111" spans="1:6" x14ac:dyDescent="0.35">
      <c r="A111">
        <v>106</v>
      </c>
      <c r="B111" s="40"/>
      <c r="C111" s="26">
        <v>0.2</v>
      </c>
      <c r="D111" s="26">
        <f>IF(C111*'Eigen curve'!B111&gt;=1%,C111*'Eigen curve'!B111+'Eigen curve'!B111,'Eigen curve'!B111+1%)</f>
        <v>0.01</v>
      </c>
      <c r="E111" s="26">
        <v>0.2</v>
      </c>
      <c r="F111" s="26">
        <f>IF(E111*'Eigen curve'!B111&gt;=0%,-E111*'Eigen curve'!B111+'Eigen curve'!B111,'Eigen curve'!B111)</f>
        <v>0</v>
      </c>
    </row>
    <row r="112" spans="1:6" x14ac:dyDescent="0.35">
      <c r="A112">
        <v>107</v>
      </c>
      <c r="B112" s="40"/>
      <c r="C112" s="26">
        <v>0.2</v>
      </c>
      <c r="D112" s="26">
        <f>IF(C112*'Eigen curve'!B112&gt;=1%,C112*'Eigen curve'!B112+'Eigen curve'!B112,'Eigen curve'!B112+1%)</f>
        <v>0.01</v>
      </c>
      <c r="E112" s="26">
        <v>0.2</v>
      </c>
      <c r="F112" s="26">
        <f>IF(E112*'Eigen curve'!B112&gt;=0%,-E112*'Eigen curve'!B112+'Eigen curve'!B112,'Eigen curve'!B112)</f>
        <v>0</v>
      </c>
    </row>
    <row r="113" spans="1:6" x14ac:dyDescent="0.35">
      <c r="A113">
        <v>108</v>
      </c>
      <c r="B113" s="40"/>
      <c r="C113" s="26">
        <v>0.2</v>
      </c>
      <c r="D113" s="26">
        <f>IF(C113*'Eigen curve'!B113&gt;=1%,C113*'Eigen curve'!B113+'Eigen curve'!B113,'Eigen curve'!B113+1%)</f>
        <v>0.01</v>
      </c>
      <c r="E113" s="26">
        <v>0.2</v>
      </c>
      <c r="F113" s="26">
        <f>IF(E113*'Eigen curve'!B113&gt;=0%,-E113*'Eigen curve'!B113+'Eigen curve'!B113,'Eigen curve'!B113)</f>
        <v>0</v>
      </c>
    </row>
    <row r="114" spans="1:6" x14ac:dyDescent="0.35">
      <c r="A114">
        <v>109</v>
      </c>
      <c r="B114" s="40"/>
      <c r="C114" s="26">
        <v>0.2</v>
      </c>
      <c r="D114" s="26">
        <f>IF(C114*'Eigen curve'!B114&gt;=1%,C114*'Eigen curve'!B114+'Eigen curve'!B114,'Eigen curve'!B114+1%)</f>
        <v>0.01</v>
      </c>
      <c r="E114" s="26">
        <v>0.2</v>
      </c>
      <c r="F114" s="26">
        <f>IF(E114*'Eigen curve'!B114&gt;=0%,-E114*'Eigen curve'!B114+'Eigen curve'!B114,'Eigen curve'!B114)</f>
        <v>0</v>
      </c>
    </row>
    <row r="115" spans="1:6" x14ac:dyDescent="0.35">
      <c r="A115">
        <v>110</v>
      </c>
      <c r="B115" s="40"/>
      <c r="C115" s="26">
        <v>0.2</v>
      </c>
      <c r="D115" s="26">
        <f>IF(C115*'Eigen curve'!B115&gt;=1%,C115*'Eigen curve'!B115+'Eigen curve'!B115,'Eigen curve'!B115+1%)</f>
        <v>0.01</v>
      </c>
      <c r="E115" s="26">
        <v>0.2</v>
      </c>
      <c r="F115" s="26">
        <f>IF(E115*'Eigen curve'!B115&gt;=0%,-E115*'Eigen curve'!B115+'Eigen curve'!B115,'Eigen curve'!B115)</f>
        <v>0</v>
      </c>
    </row>
    <row r="116" spans="1:6" x14ac:dyDescent="0.35">
      <c r="A116">
        <v>111</v>
      </c>
      <c r="B116" s="40"/>
      <c r="C116" s="26">
        <v>0.2</v>
      </c>
      <c r="D116" s="26">
        <f>IF(C116*'Eigen curve'!B116&gt;=1%,C116*'Eigen curve'!B116+'Eigen curve'!B116,'Eigen curve'!B116+1%)</f>
        <v>0.01</v>
      </c>
      <c r="E116" s="26">
        <v>0.2</v>
      </c>
      <c r="F116" s="26">
        <f>IF(E116*'Eigen curve'!B116&gt;=0%,-E116*'Eigen curve'!B116+'Eigen curve'!B116,'Eigen curve'!B116)</f>
        <v>0</v>
      </c>
    </row>
    <row r="117" spans="1:6" x14ac:dyDescent="0.35">
      <c r="A117">
        <v>112</v>
      </c>
      <c r="B117" s="40"/>
      <c r="C117" s="26">
        <v>0.2</v>
      </c>
      <c r="D117" s="26">
        <f>IF(C117*'Eigen curve'!B117&gt;=1%,C117*'Eigen curve'!B117+'Eigen curve'!B117,'Eigen curve'!B117+1%)</f>
        <v>0.01</v>
      </c>
      <c r="E117" s="26">
        <v>0.2</v>
      </c>
      <c r="F117" s="26">
        <f>IF(E117*'Eigen curve'!B117&gt;=0%,-E117*'Eigen curve'!B117+'Eigen curve'!B117,'Eigen curve'!B117)</f>
        <v>0</v>
      </c>
    </row>
    <row r="118" spans="1:6" x14ac:dyDescent="0.35">
      <c r="A118">
        <v>113</v>
      </c>
      <c r="B118" s="40"/>
      <c r="C118" s="26">
        <v>0.2</v>
      </c>
      <c r="D118" s="26">
        <f>IF(C118*'Eigen curve'!B118&gt;=1%,C118*'Eigen curve'!B118+'Eigen curve'!B118,'Eigen curve'!B118+1%)</f>
        <v>0.01</v>
      </c>
      <c r="E118" s="26">
        <v>0.2</v>
      </c>
      <c r="F118" s="26">
        <f>IF(E118*'Eigen curve'!B118&gt;=0%,-E118*'Eigen curve'!B118+'Eigen curve'!B118,'Eigen curve'!B118)</f>
        <v>0</v>
      </c>
    </row>
    <row r="119" spans="1:6" x14ac:dyDescent="0.35">
      <c r="A119">
        <v>114</v>
      </c>
      <c r="B119" s="40"/>
      <c r="C119" s="26">
        <v>0.2</v>
      </c>
      <c r="D119" s="26">
        <f>IF(C119*'Eigen curve'!B119&gt;=1%,C119*'Eigen curve'!B119+'Eigen curve'!B119,'Eigen curve'!B119+1%)</f>
        <v>0.01</v>
      </c>
      <c r="E119" s="26">
        <v>0.2</v>
      </c>
      <c r="F119" s="26">
        <f>IF(E119*'Eigen curve'!B119&gt;=0%,-E119*'Eigen curve'!B119+'Eigen curve'!B119,'Eigen curve'!B119)</f>
        <v>0</v>
      </c>
    </row>
    <row r="120" spans="1:6" x14ac:dyDescent="0.35">
      <c r="A120">
        <v>115</v>
      </c>
      <c r="B120" s="41"/>
      <c r="C120" s="27">
        <v>0.2</v>
      </c>
      <c r="D120" s="27">
        <f>IF(C120*'Eigen curve'!B120&gt;=1%,C120*'Eigen curve'!B120+'Eigen curve'!B120,'Eigen curve'!B120+1%)</f>
        <v>0.01</v>
      </c>
      <c r="E120" s="27">
        <v>0.2</v>
      </c>
      <c r="F120" s="27">
        <f>IF(E120*'Eigen curve'!B120&gt;=0%,-E120*'Eigen curve'!B120+'Eigen curve'!B120,'Eigen curve'!B120)</f>
        <v>0</v>
      </c>
    </row>
  </sheetData>
  <sheetProtection algorithmName="SHA-512" hashValue="JNNCk+12qg+oSXj3mA21cCIsSGw5hq0mX7m0EIr2gL0gZ88ih75nYW1AD9ntpED8qbd9bCixLAS2fzfedlGiGg==" saltValue="wDjyogY4nBsFxijtDOyNWg==" spinCount="100000" sheet="1" objects="1" scenarios="1"/>
  <hyperlinks>
    <hyperlink ref="H2" r:id="rId1" xr:uid="{00000000-0004-0000-0300-000000000000}"/>
    <hyperlink ref="I3" r:id="rId2" xr:uid="{00000000-0004-0000-0300-000001000000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Invulinstructie</vt:lpstr>
      <vt:lpstr>Berekeningen</vt:lpstr>
      <vt:lpstr>Curves</vt:lpstr>
      <vt:lpstr>Eigen curve</vt:lpstr>
      <vt:lpstr>curve</vt:lpstr>
    </vt:vector>
  </TitlesOfParts>
  <Company>De Nederlandsche Bank 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Tomic, M.B.</dc:creator>
  <cp:lastModifiedBy>Siha, D. (Daniël) (TV_ECKA)</cp:lastModifiedBy>
  <cp:lastPrinted>2015-03-19T15:13:58Z</cp:lastPrinted>
  <dcterms:created xsi:type="dcterms:W3CDTF">2015-02-19T12:24:13Z</dcterms:created>
  <dcterms:modified xsi:type="dcterms:W3CDTF">2025-02-10T10:37:09Z</dcterms:modified>
</cp:coreProperties>
</file>