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8_{E84B6C99-BF7D-4DAF-92F5-104BE787C390}" xr6:coauthVersionLast="47" xr6:coauthVersionMax="47" xr10:uidLastSave="{00000000-0000-0000-0000-000000000000}"/>
  <workbookProtection workbookAlgorithmName="SHA-512" workbookHashValue="+wWC9phfOlB5kdC20ntjIehEJJ4TM1PY75nFtb8V5Ydwj3o0qwYJ9EUpzkfZdxYq8aGa1xo587rsS3Kbr/Asew==" workbookSaltValue="CvQafsyV9/IQ+Xw3RavG/A==" workbookSpinCount="100000" lockStructure="1"/>
  <bookViews>
    <workbookView xWindow="14295" yWindow="-16200" windowWidth="14610" windowHeight="15585" firstSheet="12" activeTab="13" xr2:uid="{00000000-000D-0000-FFFF-FFFF00000000}"/>
  </bookViews>
  <sheets>
    <sheet name="Participant Information" sheetId="1" r:id="rId1"/>
    <sheet name="Navigation tab" sheetId="14" r:id="rId2"/>
    <sheet name="Balance sheet" sheetId="19" r:id="rId3"/>
    <sheet name="Solvency position" sheetId="3" r:id="rId4"/>
    <sheet name="Volatility Adjustment" sheetId="16" r:id="rId5"/>
    <sheet name="Risk Margin" sheetId="6" r:id="rId6"/>
    <sheet name="MCR" sheetId="7" r:id="rId7"/>
    <sheet name="SF - SCR details" sheetId="8" r:id="rId8"/>
    <sheet name="SF - Equity risk" sheetId="9" r:id="rId9"/>
    <sheet name="SF - NatCat risk" sheetId="20" r:id="rId10"/>
    <sheet name="SF - Forborne+def. loans" sheetId="18" r:id="rId11"/>
    <sheet name="IM only - SCR details" sheetId="21" r:id="rId12"/>
    <sheet name="IM only - DVA details" sheetId="12" r:id="rId13"/>
    <sheet name="IM only - Own VA details" sheetId="13" r:id="rId14"/>
  </sheets>
  <externalReferences>
    <externalReference r:id="rId15"/>
  </externalReferences>
  <definedNames>
    <definedName name="Countries_names">[1]!Countries[Country_of_authorisation]</definedName>
    <definedName name="country_codes">[1]!Countries[Country_code]</definedName>
    <definedName name="Reporting_currencies">[1]help!$A$2:$A$34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3" l="1"/>
  <c r="D24" i="13"/>
  <c r="C25" i="13"/>
  <c r="D25" i="13"/>
  <c r="E30" i="12"/>
  <c r="E29" i="12"/>
  <c r="E28" i="12"/>
  <c r="I28" i="12" s="1"/>
  <c r="F28" i="12"/>
  <c r="H3" i="21"/>
  <c r="F3" i="9"/>
  <c r="C4" i="14"/>
  <c r="C6" i="14"/>
  <c r="C15" i="14"/>
  <c r="C14" i="14"/>
  <c r="C13" i="14"/>
  <c r="J18" i="18"/>
  <c r="J66" i="18"/>
  <c r="J19" i="18"/>
  <c r="I17" i="18"/>
  <c r="C11" i="14"/>
  <c r="C10" i="14"/>
  <c r="C9" i="14"/>
  <c r="C5" i="14"/>
  <c r="C8" i="14"/>
  <c r="C7" i="14"/>
  <c r="C3" i="14"/>
  <c r="C26" i="13" l="1"/>
  <c r="C27" i="13" s="1"/>
  <c r="C28" i="13" s="1"/>
  <c r="C29" i="13" s="1"/>
  <c r="C30" i="13" s="1"/>
  <c r="C31" i="13" s="1"/>
  <c r="D25" i="6" l="1"/>
  <c r="D21" i="8"/>
  <c r="D31" i="8" s="1"/>
  <c r="D32" i="8" s="1"/>
  <c r="D33" i="8" s="1"/>
  <c r="D34" i="8" s="1"/>
  <c r="D35" i="8" s="1"/>
  <c r="D36" i="8" s="1"/>
  <c r="D37" i="8" s="1"/>
  <c r="D38" i="8" s="1"/>
  <c r="D42" i="8" s="1"/>
  <c r="D43" i="8" s="1"/>
  <c r="D44" i="8" s="1"/>
  <c r="D45" i="8" s="1"/>
  <c r="D46" i="8" s="1"/>
  <c r="D47" i="8" s="1"/>
  <c r="D48" i="8" s="1"/>
  <c r="D49" i="8" s="1"/>
  <c r="D50" i="8" s="1"/>
  <c r="D51" i="8" s="1"/>
  <c r="D52" i="8" s="1"/>
  <c r="D53" i="8" s="1"/>
  <c r="D54" i="8" s="1"/>
  <c r="D12" i="12"/>
  <c r="D13" i="12" s="1"/>
  <c r="D14" i="12" s="1"/>
  <c r="D15" i="12" s="1"/>
  <c r="D16" i="12" s="1"/>
  <c r="D17" i="12" s="1"/>
  <c r="D18" i="12" s="1"/>
  <c r="D21" i="12" s="1"/>
  <c r="D22" i="12" s="1"/>
  <c r="D23" i="12" s="1"/>
  <c r="D24" i="12" s="1"/>
  <c r="D28" i="12" s="1"/>
  <c r="D29" i="12" s="1"/>
  <c r="D30" i="12" s="1"/>
  <c r="D13" i="3"/>
  <c r="D14" i="3" s="1"/>
  <c r="D15" i="3" s="1"/>
  <c r="D16" i="3" s="1"/>
  <c r="D17" i="3" s="1"/>
  <c r="D18" i="3" s="1"/>
  <c r="D19" i="3" s="1"/>
  <c r="D20" i="3" s="1"/>
  <c r="D21" i="3" s="1"/>
  <c r="D22" i="3" s="1"/>
  <c r="D23" i="3" s="1"/>
  <c r="D24" i="3" s="1"/>
  <c r="C14" i="13" l="1"/>
  <c r="C15" i="13" s="1"/>
  <c r="C14" i="9"/>
  <c r="C15" i="9" s="1"/>
  <c r="C16" i="9" s="1"/>
  <c r="C17" i="9" s="1"/>
  <c r="C18" i="9" s="1"/>
  <c r="C19" i="9" s="1"/>
  <c r="C20" i="9" s="1"/>
  <c r="C21" i="9" s="1"/>
  <c r="C22" i="9" s="1"/>
  <c r="C23" i="9" s="1"/>
  <c r="C24" i="9" s="1"/>
  <c r="C25" i="9" s="1"/>
  <c r="C26" i="9" s="1"/>
  <c r="C27" i="9" s="1"/>
  <c r="C28" i="9" s="1"/>
  <c r="C29" i="9" s="1"/>
  <c r="C30" i="9" s="1"/>
  <c r="C31" i="9" s="1"/>
  <c r="C32" i="9" s="1"/>
  <c r="C33" i="9" s="1"/>
  <c r="C36" i="9" s="1"/>
  <c r="C37" i="9" s="1"/>
  <c r="C38" i="9" s="1"/>
  <c r="C14" i="6"/>
  <c r="D13" i="7"/>
  <c r="D14" i="7" s="1"/>
  <c r="D15" i="7" s="1"/>
  <c r="D16" i="7" s="1"/>
  <c r="D17" i="7" s="1"/>
  <c r="D18" i="7" s="1"/>
  <c r="D19" i="7" s="1"/>
  <c r="D20" i="7" s="1"/>
  <c r="D27" i="7" s="1"/>
  <c r="D29" i="7" s="1"/>
  <c r="D30" i="7" s="1"/>
  <c r="D31" i="7" s="1"/>
  <c r="D32" i="7" s="1"/>
  <c r="D33" i="7" s="1"/>
  <c r="D34" i="7" s="1"/>
  <c r="D35" i="7" s="1"/>
  <c r="D36" i="7" s="1"/>
  <c r="D37" i="7" s="1"/>
  <c r="D38" i="7" s="1"/>
  <c r="E7" i="16"/>
  <c r="F7" i="16" s="1"/>
  <c r="G7" i="16" s="1"/>
  <c r="H7" i="16" s="1"/>
  <c r="C10" i="16"/>
  <c r="C11" i="16" s="1"/>
  <c r="C12" i="16" s="1"/>
  <c r="C13" i="16" s="1"/>
  <c r="C17" i="16" s="1"/>
  <c r="C18" i="16" s="1"/>
  <c r="C19" i="16" s="1"/>
  <c r="C20" i="16" s="1"/>
  <c r="C21" i="16" s="1"/>
  <c r="C22" i="16" s="1"/>
  <c r="C23" i="16" s="1"/>
  <c r="C28" i="16" s="1"/>
  <c r="C29" i="16" s="1"/>
  <c r="C30" i="16" s="1"/>
  <c r="C31" i="16" s="1"/>
  <c r="C32" i="16" s="1"/>
  <c r="C33" i="16" s="1"/>
  <c r="C34" i="16" s="1"/>
  <c r="C35" i="16" s="1"/>
  <c r="C36" i="16" s="1"/>
  <c r="C37" i="16" s="1"/>
  <c r="C38" i="16" s="1"/>
  <c r="A3" i="20"/>
  <c r="A3" i="21"/>
  <c r="D28" i="6" l="1"/>
  <c r="D26" i="6"/>
  <c r="D29" i="6"/>
  <c r="D27" i="6"/>
  <c r="E29" i="6"/>
  <c r="E26" i="6"/>
  <c r="E28" i="6"/>
  <c r="E27" i="6"/>
  <c r="E25" i="6"/>
  <c r="C16" i="13"/>
  <c r="A3" i="19"/>
  <c r="A2" i="19"/>
  <c r="C12" i="14"/>
  <c r="G28" i="6" l="1"/>
  <c r="G27" i="6"/>
  <c r="G26" i="6"/>
  <c r="G25" i="6"/>
  <c r="G29" i="6"/>
  <c r="H29" i="6"/>
  <c r="H28" i="6"/>
  <c r="H26" i="6"/>
  <c r="H27" i="6"/>
  <c r="H25" i="6"/>
  <c r="C17" i="13"/>
  <c r="H24" i="13"/>
  <c r="G24" i="13"/>
  <c r="F24" i="13"/>
  <c r="E24" i="13"/>
  <c r="F29" i="12"/>
  <c r="I29" i="12" s="1"/>
  <c r="G13" i="9"/>
  <c r="C18" i="13" l="1"/>
  <c r="C19" i="13" s="1"/>
  <c r="C20" i="13" s="1"/>
  <c r="A2" i="3"/>
  <c r="A3" i="13"/>
  <c r="A3" i="12"/>
  <c r="A3" i="18"/>
  <c r="A3" i="9"/>
  <c r="A3" i="8"/>
  <c r="A3" i="7"/>
  <c r="A3" i="6"/>
  <c r="A3" i="16"/>
  <c r="A3" i="3"/>
  <c r="I66" i="18"/>
  <c r="J65" i="18"/>
  <c r="I65" i="18"/>
  <c r="J64" i="18"/>
  <c r="I64" i="18"/>
  <c r="J63" i="18"/>
  <c r="I63" i="18"/>
  <c r="J62" i="18"/>
  <c r="I62" i="18"/>
  <c r="J61" i="18"/>
  <c r="I61" i="18"/>
  <c r="J60" i="18"/>
  <c r="I60" i="18"/>
  <c r="J59" i="18"/>
  <c r="I59" i="18"/>
  <c r="J58" i="18"/>
  <c r="I58" i="18"/>
  <c r="J57" i="18"/>
  <c r="I57" i="18"/>
  <c r="J56" i="18"/>
  <c r="I56" i="18"/>
  <c r="J55" i="18"/>
  <c r="I55" i="18"/>
  <c r="J54" i="18"/>
  <c r="I54" i="18"/>
  <c r="J53" i="18"/>
  <c r="I53" i="18"/>
  <c r="J52" i="18"/>
  <c r="I52" i="18"/>
  <c r="J51" i="18"/>
  <c r="I51" i="18"/>
  <c r="J50" i="18"/>
  <c r="I50" i="18"/>
  <c r="J49" i="18"/>
  <c r="I49" i="18"/>
  <c r="J48" i="18"/>
  <c r="I48" i="18"/>
  <c r="J47" i="18"/>
  <c r="I47" i="18"/>
  <c r="J46" i="18"/>
  <c r="I46" i="18"/>
  <c r="J45" i="18"/>
  <c r="I45" i="18"/>
  <c r="J44" i="18"/>
  <c r="I44" i="18"/>
  <c r="J43" i="18"/>
  <c r="I43" i="18"/>
  <c r="J42" i="18"/>
  <c r="I42" i="18"/>
  <c r="J41" i="18"/>
  <c r="I41" i="18"/>
  <c r="J40" i="18"/>
  <c r="I40" i="18"/>
  <c r="J39" i="18"/>
  <c r="I39" i="18"/>
  <c r="J38" i="18"/>
  <c r="I38" i="18"/>
  <c r="J37" i="18"/>
  <c r="I37" i="18"/>
  <c r="J36" i="18"/>
  <c r="I36" i="18"/>
  <c r="J35" i="18"/>
  <c r="I35" i="18"/>
  <c r="J34" i="18"/>
  <c r="I34" i="18"/>
  <c r="J33" i="18"/>
  <c r="I33" i="18"/>
  <c r="J32" i="18"/>
  <c r="I32" i="18"/>
  <c r="J31" i="18"/>
  <c r="I31" i="18"/>
  <c r="J30" i="18"/>
  <c r="I30" i="18"/>
  <c r="J29" i="18"/>
  <c r="I29" i="18"/>
  <c r="J28" i="18"/>
  <c r="I28" i="18"/>
  <c r="J27" i="18"/>
  <c r="I27" i="18"/>
  <c r="J26" i="18"/>
  <c r="I26" i="18"/>
  <c r="J25" i="18"/>
  <c r="I25" i="18"/>
  <c r="J24" i="18"/>
  <c r="I24" i="18"/>
  <c r="J23" i="18"/>
  <c r="I23" i="18"/>
  <c r="J22" i="18"/>
  <c r="I22" i="18"/>
  <c r="J21" i="18"/>
  <c r="I21" i="18"/>
  <c r="J20" i="18"/>
  <c r="I20" i="18"/>
  <c r="I19" i="18"/>
  <c r="I18" i="18"/>
  <c r="A18" i="18"/>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G14" i="9" l="1"/>
  <c r="H32" i="13" l="1"/>
  <c r="G32" i="13"/>
  <c r="F32" i="13"/>
  <c r="E32" i="13"/>
  <c r="D32" i="13"/>
  <c r="H31" i="13"/>
  <c r="G31" i="13"/>
  <c r="F31" i="13"/>
  <c r="E31" i="13"/>
  <c r="D31" i="13"/>
  <c r="H30" i="13"/>
  <c r="G30" i="13"/>
  <c r="F30" i="13"/>
  <c r="E30" i="13"/>
  <c r="D30" i="13"/>
  <c r="H29" i="13"/>
  <c r="G29" i="13"/>
  <c r="F29" i="13"/>
  <c r="E29" i="13"/>
  <c r="D29" i="13"/>
  <c r="H28" i="13"/>
  <c r="G28" i="13"/>
  <c r="F28" i="13"/>
  <c r="E28" i="13"/>
  <c r="D28" i="13"/>
  <c r="H27" i="13"/>
  <c r="G27" i="13"/>
  <c r="F27" i="13"/>
  <c r="E27" i="13"/>
  <c r="D27" i="13"/>
  <c r="H26" i="13"/>
  <c r="G26" i="13"/>
  <c r="F26" i="13"/>
  <c r="E26" i="13"/>
  <c r="D26" i="13"/>
  <c r="H25" i="13"/>
  <c r="G25" i="13"/>
  <c r="F25" i="13"/>
  <c r="E25" i="13"/>
  <c r="F30" i="12"/>
  <c r="I30" i="12" s="1"/>
  <c r="J7" i="3"/>
  <c r="C4" i="1"/>
  <c r="C3" i="1"/>
  <c r="C2" i="1"/>
  <c r="F2" i="9" l="1"/>
  <c r="H2" i="21"/>
  <c r="F2" i="8"/>
  <c r="H4" i="21"/>
  <c r="F4" i="9"/>
  <c r="J2" i="20"/>
  <c r="E2" i="3"/>
  <c r="G2" i="19"/>
  <c r="J3" i="20"/>
  <c r="G3" i="19"/>
  <c r="J4" i="20"/>
  <c r="G4" i="19"/>
  <c r="F4" i="18"/>
  <c r="G4" i="7"/>
  <c r="H4" i="13"/>
  <c r="D4" i="16"/>
  <c r="E4" i="6"/>
  <c r="F4" i="12"/>
  <c r="F4" i="8"/>
  <c r="E4" i="3"/>
  <c r="F2" i="12"/>
  <c r="F2" i="18"/>
  <c r="E2" i="6"/>
  <c r="G2" i="7"/>
  <c r="H2" i="13"/>
  <c r="D2" i="16"/>
  <c r="F3" i="18"/>
  <c r="G3" i="7"/>
  <c r="E3" i="3"/>
  <c r="F3" i="12"/>
  <c r="F3" i="8"/>
  <c r="H3" i="13"/>
  <c r="D3" i="16"/>
  <c r="E3" i="6"/>
  <c r="J31" i="13"/>
  <c r="J26" i="13"/>
  <c r="J28" i="13"/>
  <c r="J32" i="13"/>
  <c r="J24" i="13"/>
  <c r="J30" i="13"/>
  <c r="J27" i="13"/>
  <c r="J25" i="13"/>
  <c r="J29" i="13"/>
  <c r="C18" i="6" l="1"/>
  <c r="C22" i="6" s="1"/>
  <c r="C25" i="6" s="1"/>
  <c r="C26" i="6" s="1"/>
  <c r="C27" i="6" s="1"/>
  <c r="C28" i="6" s="1"/>
  <c r="C29"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105" i="6" s="1"/>
  <c r="C106" i="6" s="1"/>
  <c r="C107" i="6" s="1"/>
  <c r="C108" i="6" s="1"/>
  <c r="C109" i="6" s="1"/>
  <c r="C110" i="6" s="1"/>
  <c r="C111" i="6" s="1"/>
  <c r="C112" i="6" s="1"/>
  <c r="C113" i="6" s="1"/>
  <c r="C114" i="6" s="1"/>
  <c r="C115" i="6" s="1"/>
  <c r="C116" i="6" s="1"/>
  <c r="C117" i="6" s="1"/>
  <c r="C118" i="6" s="1"/>
  <c r="C119" i="6" s="1"/>
  <c r="C120" i="6" s="1"/>
  <c r="C121" i="6" s="1"/>
  <c r="C122" i="6" s="1"/>
  <c r="C123" i="6" s="1"/>
  <c r="C124" i="6" s="1"/>
  <c r="C125" i="6" s="1"/>
  <c r="C126" i="6" l="1"/>
  <c r="C127" i="6" s="1"/>
  <c r="C128" i="6" s="1"/>
  <c r="C129" i="6" s="1"/>
  <c r="C130" i="6" s="1"/>
  <c r="C131" i="6" s="1"/>
  <c r="C132" i="6" s="1"/>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57" i="6" s="1"/>
</calcChain>
</file>

<file path=xl/sharedStrings.xml><?xml version="1.0" encoding="utf-8"?>
<sst xmlns="http://schemas.openxmlformats.org/spreadsheetml/2006/main" count="1513" uniqueCount="824">
  <si>
    <t>Participant Information</t>
  </si>
  <si>
    <t>Name of undertaking</t>
  </si>
  <si>
    <t>Type of undertaking</t>
  </si>
  <si>
    <t>Captive undertaking as to Article 13(2) in the Directive</t>
  </si>
  <si>
    <t>Additional participant Information</t>
  </si>
  <si>
    <t>Participant ID (template S.01.02.01, "R0020, C0010" - Undertaking identification code)</t>
  </si>
  <si>
    <t>Undertaking excluded from Solvency II under proposed new draft for Article 4 of SII Directive (Yes/No)</t>
  </si>
  <si>
    <t>Belonging to group ('Yes' or 'No')</t>
  </si>
  <si>
    <t>Group head participant ID (template S.01.02.01, "R0020, C0010" - Undertaking identification code)</t>
  </si>
  <si>
    <t>Contact information (Please enter at least one contact point )</t>
  </si>
  <si>
    <t>Name of contact point 1 for this information request (required)</t>
  </si>
  <si>
    <t>Position/Title</t>
  </si>
  <si>
    <t>Phone number</t>
  </si>
  <si>
    <t>e-mail address</t>
  </si>
  <si>
    <t>Name of contact point 2 for this information request (optional)</t>
  </si>
  <si>
    <t>Reporting Information</t>
  </si>
  <si>
    <t>Reporting submission date (dd/mm/yyyy)</t>
  </si>
  <si>
    <t>Initial submission or re-submission</t>
  </si>
  <si>
    <t>Reporting reference date (dd/mm/yyyy)</t>
  </si>
  <si>
    <t>Reporting currency</t>
  </si>
  <si>
    <t>Method used to calculate SCR</t>
  </si>
  <si>
    <t>Use of Volatility adjustment (Y/N)</t>
  </si>
  <si>
    <t>Navigation tab</t>
  </si>
  <si>
    <t>Basic completeness check</t>
  </si>
  <si>
    <t>Solvency position</t>
  </si>
  <si>
    <t>Volatility adjustment</t>
  </si>
  <si>
    <t>Technical provisions</t>
  </si>
  <si>
    <t>Risk Margin</t>
  </si>
  <si>
    <t>MCR</t>
  </si>
  <si>
    <t>IM only - SCR details</t>
  </si>
  <si>
    <t>To navigation tab</t>
  </si>
  <si>
    <r>
      <t xml:space="preserve">All monetary figures should be given in </t>
    </r>
    <r>
      <rPr>
        <b/>
        <u/>
        <sz val="11"/>
        <color rgb="FFFF0000"/>
        <rFont val="Aptos Narrow"/>
        <family val="2"/>
        <scheme val="minor"/>
      </rPr>
      <t>units</t>
    </r>
    <r>
      <rPr>
        <b/>
        <sz val="11"/>
        <color rgb="FFFF0000"/>
        <rFont val="Aptos Narrow"/>
        <family val="2"/>
        <scheme val="minor"/>
      </rPr>
      <t xml:space="preserve"> (i.e. not in millions or thousands) and in </t>
    </r>
    <r>
      <rPr>
        <b/>
        <u/>
        <sz val="11"/>
        <color rgb="FFFF0000"/>
        <rFont val="Aptos Narrow"/>
        <family val="2"/>
        <scheme val="minor"/>
      </rPr>
      <t>reporting currency</t>
    </r>
    <r>
      <rPr>
        <b/>
        <sz val="11"/>
        <color rgb="FFFF0000"/>
        <rFont val="Aptos Narrow"/>
        <family val="2"/>
        <scheme val="minor"/>
      </rPr>
      <t>.</t>
    </r>
  </si>
  <si>
    <t>Please fill in all cells with this color</t>
  </si>
  <si>
    <t>Base case - information based on QRT S.22.01.</t>
  </si>
  <si>
    <t>Scenario 1</t>
  </si>
  <si>
    <t>Absolute values after changes
Including interest rate risk recalibration</t>
  </si>
  <si>
    <t>Amount with Long Term Guarantee measures and transitionals</t>
  </si>
  <si>
    <t>Without volatility adjustment and without other transitional measures</t>
  </si>
  <si>
    <t>monetary amount in units</t>
  </si>
  <si>
    <t>Deferred tax liabilities</t>
  </si>
  <si>
    <t>Holdings in related undertakings, including participations</t>
  </si>
  <si>
    <t>Excess of assets over liabilities</t>
  </si>
  <si>
    <t>Eligible own funds to meet Solvency Capital Requirement</t>
  </si>
  <si>
    <t>Solvency Capital Requirement</t>
  </si>
  <si>
    <t>Eligible own funds to meet Minimum Capital Requirement</t>
  </si>
  <si>
    <t>Minimum Capital Requirement</t>
  </si>
  <si>
    <t>Validations</t>
  </si>
  <si>
    <t>Please explain</t>
  </si>
  <si>
    <t>Currency 1</t>
  </si>
  <si>
    <t>Currency 2</t>
  </si>
  <si>
    <t>Currency 3</t>
  </si>
  <si>
    <t>Currency 4</t>
  </si>
  <si>
    <t>Currency 5</t>
  </si>
  <si>
    <t>Relevant currencies of liabilities</t>
  </si>
  <si>
    <t>select choice</t>
  </si>
  <si>
    <t xml:space="preserve">Market value of fixed income investments - MV(FI) </t>
  </si>
  <si>
    <t>Best Estimate - BE</t>
  </si>
  <si>
    <t>Modified duration of fixed income investments (in years) - ModD(FI)</t>
  </si>
  <si>
    <t>years</t>
  </si>
  <si>
    <t>Modified duration of best estimate (in years) - ModD(BE)</t>
  </si>
  <si>
    <t>VA</t>
  </si>
  <si>
    <t>amount in bps</t>
  </si>
  <si>
    <t>percentage</t>
  </si>
  <si>
    <t xml:space="preserve">PVBP of MV(FI) </t>
  </si>
  <si>
    <t xml:space="preserve">PVBP of BE </t>
  </si>
  <si>
    <t>permanent VA</t>
  </si>
  <si>
    <t>Base case</t>
  </si>
  <si>
    <t>Technical provisions - non-life</t>
  </si>
  <si>
    <t>R0510</t>
  </si>
  <si>
    <t>Technical provisions calculated as a whole</t>
  </si>
  <si>
    <t>R0280</t>
  </si>
  <si>
    <t>R0310</t>
  </si>
  <si>
    <t>Technical provisions - index-linked and unit-linked</t>
  </si>
  <si>
    <t>R0340</t>
  </si>
  <si>
    <t>To be filled by all undertakings:</t>
  </si>
  <si>
    <t>Non-life</t>
  </si>
  <si>
    <t>Life</t>
  </si>
  <si>
    <t>Modified Duration of Insurance Liabilities (years)</t>
  </si>
  <si>
    <t>Methodology used in the calculation of the Risk Margin</t>
  </si>
  <si>
    <t>Select choice</t>
  </si>
  <si>
    <t>Please fill the data in the cells below corresponding to the methodology used in the calculation of the Risk Margin</t>
  </si>
  <si>
    <t>To be filled by undertakings applying the full calculation as well as simplifications 1 and 2:</t>
  </si>
  <si>
    <r>
      <t>Future undiscounted SCRs underlying the RM calculation (SCR</t>
    </r>
    <r>
      <rPr>
        <vertAlign val="subscript"/>
        <sz val="11"/>
        <rFont val="Aptos Narrow"/>
        <family val="2"/>
        <scheme val="minor"/>
      </rPr>
      <t>t</t>
    </r>
    <r>
      <rPr>
        <sz val="11"/>
        <rFont val="Aptos Narrow"/>
        <family val="2"/>
        <scheme val="minor"/>
      </rPr>
      <t>)</t>
    </r>
  </si>
  <si>
    <r>
      <t>SCR</t>
    </r>
    <r>
      <rPr>
        <vertAlign val="subscript"/>
        <sz val="11"/>
        <rFont val="Aptos Narrow"/>
        <family val="2"/>
        <scheme val="minor"/>
      </rPr>
      <t>0</t>
    </r>
  </si>
  <si>
    <r>
      <t>SCR</t>
    </r>
    <r>
      <rPr>
        <vertAlign val="subscript"/>
        <sz val="11"/>
        <rFont val="Aptos Narrow"/>
        <family val="2"/>
        <scheme val="minor"/>
      </rPr>
      <t>1</t>
    </r>
  </si>
  <si>
    <r>
      <t>SCR</t>
    </r>
    <r>
      <rPr>
        <vertAlign val="subscript"/>
        <sz val="11"/>
        <rFont val="Aptos Narrow"/>
        <family val="2"/>
        <scheme val="minor"/>
      </rPr>
      <t>2</t>
    </r>
  </si>
  <si>
    <r>
      <t>SCR</t>
    </r>
    <r>
      <rPr>
        <vertAlign val="subscript"/>
        <sz val="11"/>
        <rFont val="Aptos Narrow"/>
        <family val="2"/>
        <scheme val="minor"/>
      </rPr>
      <t>3</t>
    </r>
    <r>
      <rPr>
        <sz val="11"/>
        <color theme="1"/>
        <rFont val="Aptos Narrow"/>
        <family val="2"/>
        <scheme val="minor"/>
      </rPr>
      <t/>
    </r>
  </si>
  <si>
    <r>
      <t>SCR</t>
    </r>
    <r>
      <rPr>
        <vertAlign val="subscript"/>
        <sz val="11"/>
        <rFont val="Aptos Narrow"/>
        <family val="2"/>
        <scheme val="minor"/>
      </rPr>
      <t>4</t>
    </r>
    <r>
      <rPr>
        <sz val="11"/>
        <color theme="1"/>
        <rFont val="Aptos Narrow"/>
        <family val="2"/>
        <scheme val="minor"/>
      </rPr>
      <t/>
    </r>
  </si>
  <si>
    <r>
      <t>SCR</t>
    </r>
    <r>
      <rPr>
        <vertAlign val="subscript"/>
        <sz val="11"/>
        <rFont val="Aptos Narrow"/>
        <family val="2"/>
        <scheme val="minor"/>
      </rPr>
      <t>5</t>
    </r>
    <r>
      <rPr>
        <sz val="11"/>
        <color theme="1"/>
        <rFont val="Aptos Narrow"/>
        <family val="2"/>
        <scheme val="minor"/>
      </rPr>
      <t/>
    </r>
  </si>
  <si>
    <r>
      <t>SCR</t>
    </r>
    <r>
      <rPr>
        <vertAlign val="subscript"/>
        <sz val="11"/>
        <rFont val="Aptos Narrow"/>
        <family val="2"/>
        <scheme val="minor"/>
      </rPr>
      <t>6</t>
    </r>
    <r>
      <rPr>
        <sz val="11"/>
        <color theme="1"/>
        <rFont val="Aptos Narrow"/>
        <family val="2"/>
        <scheme val="minor"/>
      </rPr>
      <t/>
    </r>
  </si>
  <si>
    <r>
      <t>SCR</t>
    </r>
    <r>
      <rPr>
        <vertAlign val="subscript"/>
        <sz val="11"/>
        <rFont val="Aptos Narrow"/>
        <family val="2"/>
        <scheme val="minor"/>
      </rPr>
      <t>7</t>
    </r>
    <r>
      <rPr>
        <sz val="11"/>
        <color theme="1"/>
        <rFont val="Aptos Narrow"/>
        <family val="2"/>
        <scheme val="minor"/>
      </rPr>
      <t/>
    </r>
  </si>
  <si>
    <r>
      <t>SCR</t>
    </r>
    <r>
      <rPr>
        <vertAlign val="subscript"/>
        <sz val="11"/>
        <rFont val="Aptos Narrow"/>
        <family val="2"/>
        <scheme val="minor"/>
      </rPr>
      <t>8</t>
    </r>
    <r>
      <rPr>
        <sz val="11"/>
        <color theme="1"/>
        <rFont val="Aptos Narrow"/>
        <family val="2"/>
        <scheme val="minor"/>
      </rPr>
      <t/>
    </r>
  </si>
  <si>
    <r>
      <t>SCR</t>
    </r>
    <r>
      <rPr>
        <vertAlign val="subscript"/>
        <sz val="11"/>
        <rFont val="Aptos Narrow"/>
        <family val="2"/>
        <scheme val="minor"/>
      </rPr>
      <t>9</t>
    </r>
    <r>
      <rPr>
        <sz val="11"/>
        <color theme="1"/>
        <rFont val="Aptos Narrow"/>
        <family val="2"/>
        <scheme val="minor"/>
      </rPr>
      <t/>
    </r>
  </si>
  <si>
    <r>
      <t>SCR</t>
    </r>
    <r>
      <rPr>
        <vertAlign val="subscript"/>
        <sz val="11"/>
        <rFont val="Aptos Narrow"/>
        <family val="2"/>
        <scheme val="minor"/>
      </rPr>
      <t>10</t>
    </r>
    <r>
      <rPr>
        <sz val="11"/>
        <color theme="1"/>
        <rFont val="Aptos Narrow"/>
        <family val="2"/>
        <scheme val="minor"/>
      </rPr>
      <t/>
    </r>
  </si>
  <si>
    <r>
      <t>SCR</t>
    </r>
    <r>
      <rPr>
        <vertAlign val="subscript"/>
        <sz val="11"/>
        <rFont val="Aptos Narrow"/>
        <family val="2"/>
        <scheme val="minor"/>
      </rPr>
      <t>11</t>
    </r>
    <r>
      <rPr>
        <sz val="11"/>
        <color theme="1"/>
        <rFont val="Aptos Narrow"/>
        <family val="2"/>
        <scheme val="minor"/>
      </rPr>
      <t/>
    </r>
  </si>
  <si>
    <r>
      <t>SCR</t>
    </r>
    <r>
      <rPr>
        <vertAlign val="subscript"/>
        <sz val="11"/>
        <rFont val="Aptos Narrow"/>
        <family val="2"/>
        <scheme val="minor"/>
      </rPr>
      <t>12</t>
    </r>
    <r>
      <rPr>
        <sz val="11"/>
        <color theme="1"/>
        <rFont val="Aptos Narrow"/>
        <family val="2"/>
        <scheme val="minor"/>
      </rPr>
      <t/>
    </r>
  </si>
  <si>
    <r>
      <t>SCR</t>
    </r>
    <r>
      <rPr>
        <vertAlign val="subscript"/>
        <sz val="11"/>
        <rFont val="Aptos Narrow"/>
        <family val="2"/>
        <scheme val="minor"/>
      </rPr>
      <t>13</t>
    </r>
    <r>
      <rPr>
        <sz val="11"/>
        <color theme="1"/>
        <rFont val="Aptos Narrow"/>
        <family val="2"/>
        <scheme val="minor"/>
      </rPr>
      <t/>
    </r>
  </si>
  <si>
    <r>
      <t>SCR</t>
    </r>
    <r>
      <rPr>
        <vertAlign val="subscript"/>
        <sz val="11"/>
        <rFont val="Aptos Narrow"/>
        <family val="2"/>
        <scheme val="minor"/>
      </rPr>
      <t>14</t>
    </r>
    <r>
      <rPr>
        <sz val="11"/>
        <color theme="1"/>
        <rFont val="Aptos Narrow"/>
        <family val="2"/>
        <scheme val="minor"/>
      </rPr>
      <t/>
    </r>
  </si>
  <si>
    <r>
      <t>SCR</t>
    </r>
    <r>
      <rPr>
        <vertAlign val="subscript"/>
        <sz val="11"/>
        <rFont val="Aptos Narrow"/>
        <family val="2"/>
        <scheme val="minor"/>
      </rPr>
      <t>15</t>
    </r>
    <r>
      <rPr>
        <sz val="11"/>
        <color theme="1"/>
        <rFont val="Aptos Narrow"/>
        <family val="2"/>
        <scheme val="minor"/>
      </rPr>
      <t/>
    </r>
  </si>
  <si>
    <r>
      <t>SCR</t>
    </r>
    <r>
      <rPr>
        <vertAlign val="subscript"/>
        <sz val="11"/>
        <rFont val="Aptos Narrow"/>
        <family val="2"/>
        <scheme val="minor"/>
      </rPr>
      <t>16</t>
    </r>
    <r>
      <rPr>
        <sz val="11"/>
        <color theme="1"/>
        <rFont val="Aptos Narrow"/>
        <family val="2"/>
        <scheme val="minor"/>
      </rPr>
      <t/>
    </r>
  </si>
  <si>
    <r>
      <t>SCR</t>
    </r>
    <r>
      <rPr>
        <vertAlign val="subscript"/>
        <sz val="11"/>
        <rFont val="Aptos Narrow"/>
        <family val="2"/>
        <scheme val="minor"/>
      </rPr>
      <t>17</t>
    </r>
    <r>
      <rPr>
        <sz val="11"/>
        <color theme="1"/>
        <rFont val="Aptos Narrow"/>
        <family val="2"/>
        <scheme val="minor"/>
      </rPr>
      <t/>
    </r>
  </si>
  <si>
    <r>
      <t>SCR</t>
    </r>
    <r>
      <rPr>
        <vertAlign val="subscript"/>
        <sz val="11"/>
        <rFont val="Aptos Narrow"/>
        <family val="2"/>
        <scheme val="minor"/>
      </rPr>
      <t>18</t>
    </r>
    <r>
      <rPr>
        <sz val="11"/>
        <color theme="1"/>
        <rFont val="Aptos Narrow"/>
        <family val="2"/>
        <scheme val="minor"/>
      </rPr>
      <t/>
    </r>
  </si>
  <si>
    <r>
      <t>SCR</t>
    </r>
    <r>
      <rPr>
        <vertAlign val="subscript"/>
        <sz val="11"/>
        <rFont val="Aptos Narrow"/>
        <family val="2"/>
        <scheme val="minor"/>
      </rPr>
      <t>19</t>
    </r>
    <r>
      <rPr>
        <sz val="11"/>
        <color theme="1"/>
        <rFont val="Aptos Narrow"/>
        <family val="2"/>
        <scheme val="minor"/>
      </rPr>
      <t/>
    </r>
  </si>
  <si>
    <r>
      <t>SCR</t>
    </r>
    <r>
      <rPr>
        <vertAlign val="subscript"/>
        <sz val="11"/>
        <rFont val="Aptos Narrow"/>
        <family val="2"/>
        <scheme val="minor"/>
      </rPr>
      <t>20</t>
    </r>
    <r>
      <rPr>
        <sz val="11"/>
        <color theme="1"/>
        <rFont val="Aptos Narrow"/>
        <family val="2"/>
        <scheme val="minor"/>
      </rPr>
      <t/>
    </r>
  </si>
  <si>
    <r>
      <t>SCR</t>
    </r>
    <r>
      <rPr>
        <vertAlign val="subscript"/>
        <sz val="11"/>
        <rFont val="Aptos Narrow"/>
        <family val="2"/>
        <scheme val="minor"/>
      </rPr>
      <t>21</t>
    </r>
    <r>
      <rPr>
        <sz val="11"/>
        <color theme="1"/>
        <rFont val="Aptos Narrow"/>
        <family val="2"/>
        <scheme val="minor"/>
      </rPr>
      <t/>
    </r>
  </si>
  <si>
    <r>
      <t>SCR</t>
    </r>
    <r>
      <rPr>
        <vertAlign val="subscript"/>
        <sz val="11"/>
        <rFont val="Aptos Narrow"/>
        <family val="2"/>
        <scheme val="minor"/>
      </rPr>
      <t>22</t>
    </r>
    <r>
      <rPr>
        <sz val="11"/>
        <color theme="1"/>
        <rFont val="Aptos Narrow"/>
        <family val="2"/>
        <scheme val="minor"/>
      </rPr>
      <t/>
    </r>
  </si>
  <si>
    <r>
      <t>SCR</t>
    </r>
    <r>
      <rPr>
        <vertAlign val="subscript"/>
        <sz val="11"/>
        <rFont val="Aptos Narrow"/>
        <family val="2"/>
        <scheme val="minor"/>
      </rPr>
      <t>23</t>
    </r>
    <r>
      <rPr>
        <sz val="11"/>
        <color theme="1"/>
        <rFont val="Aptos Narrow"/>
        <family val="2"/>
        <scheme val="minor"/>
      </rPr>
      <t/>
    </r>
  </si>
  <si>
    <r>
      <t>SCR</t>
    </r>
    <r>
      <rPr>
        <vertAlign val="subscript"/>
        <sz val="11"/>
        <rFont val="Aptos Narrow"/>
        <family val="2"/>
        <scheme val="minor"/>
      </rPr>
      <t>24</t>
    </r>
    <r>
      <rPr>
        <sz val="11"/>
        <color theme="1"/>
        <rFont val="Aptos Narrow"/>
        <family val="2"/>
        <scheme val="minor"/>
      </rPr>
      <t/>
    </r>
  </si>
  <si>
    <r>
      <t>SCR</t>
    </r>
    <r>
      <rPr>
        <vertAlign val="subscript"/>
        <sz val="11"/>
        <rFont val="Aptos Narrow"/>
        <family val="2"/>
        <scheme val="minor"/>
      </rPr>
      <t>25</t>
    </r>
    <r>
      <rPr>
        <sz val="11"/>
        <color theme="1"/>
        <rFont val="Aptos Narrow"/>
        <family val="2"/>
        <scheme val="minor"/>
      </rPr>
      <t/>
    </r>
  </si>
  <si>
    <r>
      <t>SCR</t>
    </r>
    <r>
      <rPr>
        <vertAlign val="subscript"/>
        <sz val="11"/>
        <rFont val="Aptos Narrow"/>
        <family val="2"/>
        <scheme val="minor"/>
      </rPr>
      <t>26</t>
    </r>
    <r>
      <rPr>
        <sz val="11"/>
        <color theme="1"/>
        <rFont val="Aptos Narrow"/>
        <family val="2"/>
        <scheme val="minor"/>
      </rPr>
      <t/>
    </r>
  </si>
  <si>
    <r>
      <t>SCR</t>
    </r>
    <r>
      <rPr>
        <vertAlign val="subscript"/>
        <sz val="11"/>
        <rFont val="Aptos Narrow"/>
        <family val="2"/>
        <scheme val="minor"/>
      </rPr>
      <t>27</t>
    </r>
    <r>
      <rPr>
        <sz val="11"/>
        <color theme="1"/>
        <rFont val="Aptos Narrow"/>
        <family val="2"/>
        <scheme val="minor"/>
      </rPr>
      <t/>
    </r>
  </si>
  <si>
    <r>
      <t>SCR</t>
    </r>
    <r>
      <rPr>
        <vertAlign val="subscript"/>
        <sz val="11"/>
        <rFont val="Aptos Narrow"/>
        <family val="2"/>
        <scheme val="minor"/>
      </rPr>
      <t>28</t>
    </r>
    <r>
      <rPr>
        <sz val="11"/>
        <color theme="1"/>
        <rFont val="Aptos Narrow"/>
        <family val="2"/>
        <scheme val="minor"/>
      </rPr>
      <t/>
    </r>
  </si>
  <si>
    <r>
      <t>SCR</t>
    </r>
    <r>
      <rPr>
        <vertAlign val="subscript"/>
        <sz val="11"/>
        <rFont val="Aptos Narrow"/>
        <family val="2"/>
        <scheme val="minor"/>
      </rPr>
      <t>29</t>
    </r>
    <r>
      <rPr>
        <sz val="11"/>
        <color theme="1"/>
        <rFont val="Aptos Narrow"/>
        <family val="2"/>
        <scheme val="minor"/>
      </rPr>
      <t/>
    </r>
  </si>
  <si>
    <r>
      <t>SCR</t>
    </r>
    <r>
      <rPr>
        <vertAlign val="subscript"/>
        <sz val="11"/>
        <rFont val="Aptos Narrow"/>
        <family val="2"/>
        <scheme val="minor"/>
      </rPr>
      <t>30</t>
    </r>
    <r>
      <rPr>
        <sz val="11"/>
        <color theme="1"/>
        <rFont val="Aptos Narrow"/>
        <family val="2"/>
        <scheme val="minor"/>
      </rPr>
      <t/>
    </r>
  </si>
  <si>
    <r>
      <t>SCR</t>
    </r>
    <r>
      <rPr>
        <vertAlign val="subscript"/>
        <sz val="11"/>
        <rFont val="Aptos Narrow"/>
        <family val="2"/>
        <scheme val="minor"/>
      </rPr>
      <t>31</t>
    </r>
    <r>
      <rPr>
        <sz val="11"/>
        <color theme="1"/>
        <rFont val="Aptos Narrow"/>
        <family val="2"/>
        <scheme val="minor"/>
      </rPr>
      <t/>
    </r>
  </si>
  <si>
    <r>
      <t>SCR</t>
    </r>
    <r>
      <rPr>
        <vertAlign val="subscript"/>
        <sz val="11"/>
        <rFont val="Aptos Narrow"/>
        <family val="2"/>
        <scheme val="minor"/>
      </rPr>
      <t>32</t>
    </r>
    <r>
      <rPr>
        <sz val="11"/>
        <color theme="1"/>
        <rFont val="Aptos Narrow"/>
        <family val="2"/>
        <scheme val="minor"/>
      </rPr>
      <t/>
    </r>
  </si>
  <si>
    <r>
      <t>SCR</t>
    </r>
    <r>
      <rPr>
        <vertAlign val="subscript"/>
        <sz val="11"/>
        <rFont val="Aptos Narrow"/>
        <family val="2"/>
        <scheme val="minor"/>
      </rPr>
      <t>33</t>
    </r>
    <r>
      <rPr>
        <sz val="11"/>
        <color theme="1"/>
        <rFont val="Aptos Narrow"/>
        <family val="2"/>
        <scheme val="minor"/>
      </rPr>
      <t/>
    </r>
  </si>
  <si>
    <r>
      <t>SCR</t>
    </r>
    <r>
      <rPr>
        <vertAlign val="subscript"/>
        <sz val="11"/>
        <rFont val="Aptos Narrow"/>
        <family val="2"/>
        <scheme val="minor"/>
      </rPr>
      <t>34</t>
    </r>
    <r>
      <rPr>
        <sz val="11"/>
        <color theme="1"/>
        <rFont val="Aptos Narrow"/>
        <family val="2"/>
        <scheme val="minor"/>
      </rPr>
      <t/>
    </r>
  </si>
  <si>
    <r>
      <t>SCR</t>
    </r>
    <r>
      <rPr>
        <vertAlign val="subscript"/>
        <sz val="11"/>
        <rFont val="Aptos Narrow"/>
        <family val="2"/>
        <scheme val="minor"/>
      </rPr>
      <t>35</t>
    </r>
    <r>
      <rPr>
        <sz val="11"/>
        <color theme="1"/>
        <rFont val="Aptos Narrow"/>
        <family val="2"/>
        <scheme val="minor"/>
      </rPr>
      <t/>
    </r>
  </si>
  <si>
    <r>
      <t>SCR</t>
    </r>
    <r>
      <rPr>
        <vertAlign val="subscript"/>
        <sz val="11"/>
        <rFont val="Aptos Narrow"/>
        <family val="2"/>
        <scheme val="minor"/>
      </rPr>
      <t>36</t>
    </r>
    <r>
      <rPr>
        <sz val="11"/>
        <color theme="1"/>
        <rFont val="Aptos Narrow"/>
        <family val="2"/>
        <scheme val="minor"/>
      </rPr>
      <t/>
    </r>
  </si>
  <si>
    <r>
      <t>SCR</t>
    </r>
    <r>
      <rPr>
        <vertAlign val="subscript"/>
        <sz val="11"/>
        <rFont val="Aptos Narrow"/>
        <family val="2"/>
        <scheme val="minor"/>
      </rPr>
      <t>37</t>
    </r>
    <r>
      <rPr>
        <sz val="11"/>
        <color theme="1"/>
        <rFont val="Aptos Narrow"/>
        <family val="2"/>
        <scheme val="minor"/>
      </rPr>
      <t/>
    </r>
  </si>
  <si>
    <r>
      <t>SCR</t>
    </r>
    <r>
      <rPr>
        <vertAlign val="subscript"/>
        <sz val="11"/>
        <rFont val="Aptos Narrow"/>
        <family val="2"/>
        <scheme val="minor"/>
      </rPr>
      <t>38</t>
    </r>
    <r>
      <rPr>
        <sz val="11"/>
        <color theme="1"/>
        <rFont val="Aptos Narrow"/>
        <family val="2"/>
        <scheme val="minor"/>
      </rPr>
      <t/>
    </r>
  </si>
  <si>
    <r>
      <t>SCR</t>
    </r>
    <r>
      <rPr>
        <vertAlign val="subscript"/>
        <sz val="11"/>
        <rFont val="Aptos Narrow"/>
        <family val="2"/>
        <scheme val="minor"/>
      </rPr>
      <t>39</t>
    </r>
    <r>
      <rPr>
        <sz val="11"/>
        <color theme="1"/>
        <rFont val="Aptos Narrow"/>
        <family val="2"/>
        <scheme val="minor"/>
      </rPr>
      <t/>
    </r>
  </si>
  <si>
    <r>
      <t>SCR</t>
    </r>
    <r>
      <rPr>
        <vertAlign val="subscript"/>
        <sz val="11"/>
        <rFont val="Aptos Narrow"/>
        <family val="2"/>
        <scheme val="minor"/>
      </rPr>
      <t>40</t>
    </r>
    <r>
      <rPr>
        <sz val="11"/>
        <color theme="1"/>
        <rFont val="Aptos Narrow"/>
        <family val="2"/>
        <scheme val="minor"/>
      </rPr>
      <t/>
    </r>
  </si>
  <si>
    <r>
      <t>SCR</t>
    </r>
    <r>
      <rPr>
        <vertAlign val="subscript"/>
        <sz val="11"/>
        <rFont val="Aptos Narrow"/>
        <family val="2"/>
        <scheme val="minor"/>
      </rPr>
      <t>41</t>
    </r>
    <r>
      <rPr>
        <sz val="11"/>
        <color theme="1"/>
        <rFont val="Aptos Narrow"/>
        <family val="2"/>
        <scheme val="minor"/>
      </rPr>
      <t/>
    </r>
  </si>
  <si>
    <r>
      <t>SCR</t>
    </r>
    <r>
      <rPr>
        <vertAlign val="subscript"/>
        <sz val="11"/>
        <rFont val="Aptos Narrow"/>
        <family val="2"/>
        <scheme val="minor"/>
      </rPr>
      <t>42</t>
    </r>
    <r>
      <rPr>
        <sz val="11"/>
        <color theme="1"/>
        <rFont val="Aptos Narrow"/>
        <family val="2"/>
        <scheme val="minor"/>
      </rPr>
      <t/>
    </r>
  </si>
  <si>
    <r>
      <t>SCR</t>
    </r>
    <r>
      <rPr>
        <vertAlign val="subscript"/>
        <sz val="11"/>
        <rFont val="Aptos Narrow"/>
        <family val="2"/>
        <scheme val="minor"/>
      </rPr>
      <t>43</t>
    </r>
    <r>
      <rPr>
        <sz val="11"/>
        <color theme="1"/>
        <rFont val="Aptos Narrow"/>
        <family val="2"/>
        <scheme val="minor"/>
      </rPr>
      <t/>
    </r>
  </si>
  <si>
    <r>
      <t>SCR</t>
    </r>
    <r>
      <rPr>
        <vertAlign val="subscript"/>
        <sz val="11"/>
        <rFont val="Aptos Narrow"/>
        <family val="2"/>
        <scheme val="minor"/>
      </rPr>
      <t>44</t>
    </r>
    <r>
      <rPr>
        <sz val="11"/>
        <color theme="1"/>
        <rFont val="Aptos Narrow"/>
        <family val="2"/>
        <scheme val="minor"/>
      </rPr>
      <t/>
    </r>
  </si>
  <si>
    <r>
      <t>SCR</t>
    </r>
    <r>
      <rPr>
        <vertAlign val="subscript"/>
        <sz val="11"/>
        <rFont val="Aptos Narrow"/>
        <family val="2"/>
        <scheme val="minor"/>
      </rPr>
      <t>45</t>
    </r>
    <r>
      <rPr>
        <sz val="11"/>
        <color theme="1"/>
        <rFont val="Aptos Narrow"/>
        <family val="2"/>
        <scheme val="minor"/>
      </rPr>
      <t/>
    </r>
  </si>
  <si>
    <r>
      <t>SCR</t>
    </r>
    <r>
      <rPr>
        <vertAlign val="subscript"/>
        <sz val="11"/>
        <rFont val="Aptos Narrow"/>
        <family val="2"/>
        <scheme val="minor"/>
      </rPr>
      <t>46</t>
    </r>
    <r>
      <rPr>
        <sz val="11"/>
        <color theme="1"/>
        <rFont val="Aptos Narrow"/>
        <family val="2"/>
        <scheme val="minor"/>
      </rPr>
      <t/>
    </r>
  </si>
  <si>
    <r>
      <t>SCR</t>
    </r>
    <r>
      <rPr>
        <vertAlign val="subscript"/>
        <sz val="11"/>
        <rFont val="Aptos Narrow"/>
        <family val="2"/>
        <scheme val="minor"/>
      </rPr>
      <t>47</t>
    </r>
    <r>
      <rPr>
        <sz val="11"/>
        <color theme="1"/>
        <rFont val="Aptos Narrow"/>
        <family val="2"/>
        <scheme val="minor"/>
      </rPr>
      <t/>
    </r>
  </si>
  <si>
    <r>
      <t>SCR</t>
    </r>
    <r>
      <rPr>
        <vertAlign val="subscript"/>
        <sz val="11"/>
        <rFont val="Aptos Narrow"/>
        <family val="2"/>
        <scheme val="minor"/>
      </rPr>
      <t>48</t>
    </r>
    <r>
      <rPr>
        <sz val="11"/>
        <color theme="1"/>
        <rFont val="Aptos Narrow"/>
        <family val="2"/>
        <scheme val="minor"/>
      </rPr>
      <t/>
    </r>
  </si>
  <si>
    <r>
      <t>SCR</t>
    </r>
    <r>
      <rPr>
        <vertAlign val="subscript"/>
        <sz val="11"/>
        <rFont val="Aptos Narrow"/>
        <family val="2"/>
        <scheme val="minor"/>
      </rPr>
      <t>49</t>
    </r>
    <r>
      <rPr>
        <sz val="11"/>
        <color theme="1"/>
        <rFont val="Aptos Narrow"/>
        <family val="2"/>
        <scheme val="minor"/>
      </rPr>
      <t/>
    </r>
  </si>
  <si>
    <r>
      <t>SCR</t>
    </r>
    <r>
      <rPr>
        <vertAlign val="subscript"/>
        <sz val="11"/>
        <rFont val="Aptos Narrow"/>
        <family val="2"/>
        <scheme val="minor"/>
      </rPr>
      <t>50</t>
    </r>
    <r>
      <rPr>
        <sz val="11"/>
        <color theme="1"/>
        <rFont val="Aptos Narrow"/>
        <family val="2"/>
        <scheme val="minor"/>
      </rPr>
      <t/>
    </r>
  </si>
  <si>
    <r>
      <t>SCR</t>
    </r>
    <r>
      <rPr>
        <vertAlign val="subscript"/>
        <sz val="11"/>
        <rFont val="Aptos Narrow"/>
        <family val="2"/>
        <scheme val="minor"/>
      </rPr>
      <t>51</t>
    </r>
    <r>
      <rPr>
        <sz val="11"/>
        <color theme="1"/>
        <rFont val="Aptos Narrow"/>
        <family val="2"/>
        <scheme val="minor"/>
      </rPr>
      <t/>
    </r>
  </si>
  <si>
    <r>
      <t>SCR</t>
    </r>
    <r>
      <rPr>
        <vertAlign val="subscript"/>
        <sz val="11"/>
        <rFont val="Aptos Narrow"/>
        <family val="2"/>
        <scheme val="minor"/>
      </rPr>
      <t>52</t>
    </r>
    <r>
      <rPr>
        <sz val="11"/>
        <color theme="1"/>
        <rFont val="Aptos Narrow"/>
        <family val="2"/>
        <scheme val="minor"/>
      </rPr>
      <t/>
    </r>
  </si>
  <si>
    <r>
      <t>SCR</t>
    </r>
    <r>
      <rPr>
        <vertAlign val="subscript"/>
        <sz val="11"/>
        <rFont val="Aptos Narrow"/>
        <family val="2"/>
        <scheme val="minor"/>
      </rPr>
      <t>53</t>
    </r>
    <r>
      <rPr>
        <sz val="11"/>
        <color theme="1"/>
        <rFont val="Aptos Narrow"/>
        <family val="2"/>
        <scheme val="minor"/>
      </rPr>
      <t/>
    </r>
  </si>
  <si>
    <r>
      <t>SCR</t>
    </r>
    <r>
      <rPr>
        <vertAlign val="subscript"/>
        <sz val="11"/>
        <rFont val="Aptos Narrow"/>
        <family val="2"/>
        <scheme val="minor"/>
      </rPr>
      <t>54</t>
    </r>
    <r>
      <rPr>
        <sz val="11"/>
        <color theme="1"/>
        <rFont val="Aptos Narrow"/>
        <family val="2"/>
        <scheme val="minor"/>
      </rPr>
      <t/>
    </r>
  </si>
  <si>
    <r>
      <t>SCR</t>
    </r>
    <r>
      <rPr>
        <vertAlign val="subscript"/>
        <sz val="11"/>
        <rFont val="Aptos Narrow"/>
        <family val="2"/>
        <scheme val="minor"/>
      </rPr>
      <t>55</t>
    </r>
    <r>
      <rPr>
        <sz val="11"/>
        <color theme="1"/>
        <rFont val="Aptos Narrow"/>
        <family val="2"/>
        <scheme val="minor"/>
      </rPr>
      <t/>
    </r>
  </si>
  <si>
    <r>
      <t>SCR</t>
    </r>
    <r>
      <rPr>
        <vertAlign val="subscript"/>
        <sz val="11"/>
        <rFont val="Aptos Narrow"/>
        <family val="2"/>
        <scheme val="minor"/>
      </rPr>
      <t>56</t>
    </r>
    <r>
      <rPr>
        <sz val="11"/>
        <color theme="1"/>
        <rFont val="Aptos Narrow"/>
        <family val="2"/>
        <scheme val="minor"/>
      </rPr>
      <t/>
    </r>
  </si>
  <si>
    <r>
      <t>SCR</t>
    </r>
    <r>
      <rPr>
        <vertAlign val="subscript"/>
        <sz val="11"/>
        <rFont val="Aptos Narrow"/>
        <family val="2"/>
        <scheme val="minor"/>
      </rPr>
      <t>57</t>
    </r>
    <r>
      <rPr>
        <sz val="11"/>
        <color theme="1"/>
        <rFont val="Aptos Narrow"/>
        <family val="2"/>
        <scheme val="minor"/>
      </rPr>
      <t/>
    </r>
  </si>
  <si>
    <r>
      <t>SCR</t>
    </r>
    <r>
      <rPr>
        <vertAlign val="subscript"/>
        <sz val="11"/>
        <rFont val="Aptos Narrow"/>
        <family val="2"/>
        <scheme val="minor"/>
      </rPr>
      <t>58</t>
    </r>
    <r>
      <rPr>
        <sz val="11"/>
        <color theme="1"/>
        <rFont val="Aptos Narrow"/>
        <family val="2"/>
        <scheme val="minor"/>
      </rPr>
      <t/>
    </r>
  </si>
  <si>
    <r>
      <t>SCR</t>
    </r>
    <r>
      <rPr>
        <vertAlign val="subscript"/>
        <sz val="11"/>
        <rFont val="Aptos Narrow"/>
        <family val="2"/>
        <scheme val="minor"/>
      </rPr>
      <t>59</t>
    </r>
    <r>
      <rPr>
        <sz val="11"/>
        <color theme="1"/>
        <rFont val="Aptos Narrow"/>
        <family val="2"/>
        <scheme val="minor"/>
      </rPr>
      <t/>
    </r>
  </si>
  <si>
    <r>
      <t>SCR</t>
    </r>
    <r>
      <rPr>
        <vertAlign val="subscript"/>
        <sz val="11"/>
        <rFont val="Aptos Narrow"/>
        <family val="2"/>
        <scheme val="minor"/>
      </rPr>
      <t>60</t>
    </r>
    <r>
      <rPr>
        <sz val="11"/>
        <color theme="1"/>
        <rFont val="Aptos Narrow"/>
        <family val="2"/>
        <scheme val="minor"/>
      </rPr>
      <t/>
    </r>
  </si>
  <si>
    <r>
      <t>SCR</t>
    </r>
    <r>
      <rPr>
        <vertAlign val="subscript"/>
        <sz val="11"/>
        <rFont val="Aptos Narrow"/>
        <family val="2"/>
        <scheme val="minor"/>
      </rPr>
      <t>61</t>
    </r>
    <r>
      <rPr>
        <sz val="11"/>
        <color theme="1"/>
        <rFont val="Aptos Narrow"/>
        <family val="2"/>
        <scheme val="minor"/>
      </rPr>
      <t/>
    </r>
  </si>
  <si>
    <r>
      <t>SCR</t>
    </r>
    <r>
      <rPr>
        <vertAlign val="subscript"/>
        <sz val="11"/>
        <rFont val="Aptos Narrow"/>
        <family val="2"/>
        <scheme val="minor"/>
      </rPr>
      <t>62</t>
    </r>
    <r>
      <rPr>
        <sz val="11"/>
        <color theme="1"/>
        <rFont val="Aptos Narrow"/>
        <family val="2"/>
        <scheme val="minor"/>
      </rPr>
      <t/>
    </r>
  </si>
  <si>
    <r>
      <t>SCR</t>
    </r>
    <r>
      <rPr>
        <vertAlign val="subscript"/>
        <sz val="11"/>
        <rFont val="Aptos Narrow"/>
        <family val="2"/>
        <scheme val="minor"/>
      </rPr>
      <t>63</t>
    </r>
    <r>
      <rPr>
        <sz val="11"/>
        <color theme="1"/>
        <rFont val="Aptos Narrow"/>
        <family val="2"/>
        <scheme val="minor"/>
      </rPr>
      <t/>
    </r>
  </si>
  <si>
    <r>
      <t>SCR</t>
    </r>
    <r>
      <rPr>
        <vertAlign val="subscript"/>
        <sz val="11"/>
        <rFont val="Aptos Narrow"/>
        <family val="2"/>
        <scheme val="minor"/>
      </rPr>
      <t>64</t>
    </r>
    <r>
      <rPr>
        <sz val="11"/>
        <color theme="1"/>
        <rFont val="Aptos Narrow"/>
        <family val="2"/>
        <scheme val="minor"/>
      </rPr>
      <t/>
    </r>
  </si>
  <si>
    <r>
      <t>SCR</t>
    </r>
    <r>
      <rPr>
        <vertAlign val="subscript"/>
        <sz val="11"/>
        <rFont val="Aptos Narrow"/>
        <family val="2"/>
        <scheme val="minor"/>
      </rPr>
      <t>65</t>
    </r>
    <r>
      <rPr>
        <sz val="11"/>
        <color theme="1"/>
        <rFont val="Aptos Narrow"/>
        <family val="2"/>
        <scheme val="minor"/>
      </rPr>
      <t/>
    </r>
  </si>
  <si>
    <r>
      <t>SCR</t>
    </r>
    <r>
      <rPr>
        <vertAlign val="subscript"/>
        <sz val="11"/>
        <rFont val="Aptos Narrow"/>
        <family val="2"/>
        <scheme val="minor"/>
      </rPr>
      <t>66</t>
    </r>
    <r>
      <rPr>
        <sz val="11"/>
        <color theme="1"/>
        <rFont val="Aptos Narrow"/>
        <family val="2"/>
        <scheme val="minor"/>
      </rPr>
      <t/>
    </r>
  </si>
  <si>
    <r>
      <t>SCR</t>
    </r>
    <r>
      <rPr>
        <vertAlign val="subscript"/>
        <sz val="11"/>
        <rFont val="Aptos Narrow"/>
        <family val="2"/>
        <scheme val="minor"/>
      </rPr>
      <t>67</t>
    </r>
    <r>
      <rPr>
        <sz val="11"/>
        <color theme="1"/>
        <rFont val="Aptos Narrow"/>
        <family val="2"/>
        <scheme val="minor"/>
      </rPr>
      <t/>
    </r>
  </si>
  <si>
    <r>
      <t>SCR</t>
    </r>
    <r>
      <rPr>
        <vertAlign val="subscript"/>
        <sz val="11"/>
        <rFont val="Aptos Narrow"/>
        <family val="2"/>
        <scheme val="minor"/>
      </rPr>
      <t>68</t>
    </r>
    <r>
      <rPr>
        <sz val="11"/>
        <color theme="1"/>
        <rFont val="Aptos Narrow"/>
        <family val="2"/>
        <scheme val="minor"/>
      </rPr>
      <t/>
    </r>
  </si>
  <si>
    <r>
      <t>SCR</t>
    </r>
    <r>
      <rPr>
        <vertAlign val="subscript"/>
        <sz val="11"/>
        <rFont val="Aptos Narrow"/>
        <family val="2"/>
        <scheme val="minor"/>
      </rPr>
      <t>69</t>
    </r>
    <r>
      <rPr>
        <sz val="11"/>
        <color theme="1"/>
        <rFont val="Aptos Narrow"/>
        <family val="2"/>
        <scheme val="minor"/>
      </rPr>
      <t/>
    </r>
  </si>
  <si>
    <r>
      <t>SCR</t>
    </r>
    <r>
      <rPr>
        <vertAlign val="subscript"/>
        <sz val="11"/>
        <rFont val="Aptos Narrow"/>
        <family val="2"/>
        <scheme val="minor"/>
      </rPr>
      <t>70</t>
    </r>
    <r>
      <rPr>
        <sz val="11"/>
        <color theme="1"/>
        <rFont val="Aptos Narrow"/>
        <family val="2"/>
        <scheme val="minor"/>
      </rPr>
      <t/>
    </r>
  </si>
  <si>
    <r>
      <t>SCR</t>
    </r>
    <r>
      <rPr>
        <vertAlign val="subscript"/>
        <sz val="11"/>
        <rFont val="Aptos Narrow"/>
        <family val="2"/>
        <scheme val="minor"/>
      </rPr>
      <t>71</t>
    </r>
    <r>
      <rPr>
        <sz val="11"/>
        <color theme="1"/>
        <rFont val="Aptos Narrow"/>
        <family val="2"/>
        <scheme val="minor"/>
      </rPr>
      <t/>
    </r>
  </si>
  <si>
    <r>
      <t>SCR</t>
    </r>
    <r>
      <rPr>
        <vertAlign val="subscript"/>
        <sz val="11"/>
        <rFont val="Aptos Narrow"/>
        <family val="2"/>
        <scheme val="minor"/>
      </rPr>
      <t>72</t>
    </r>
    <r>
      <rPr>
        <sz val="11"/>
        <color theme="1"/>
        <rFont val="Aptos Narrow"/>
        <family val="2"/>
        <scheme val="minor"/>
      </rPr>
      <t/>
    </r>
  </si>
  <si>
    <r>
      <t>SCR</t>
    </r>
    <r>
      <rPr>
        <vertAlign val="subscript"/>
        <sz val="11"/>
        <rFont val="Aptos Narrow"/>
        <family val="2"/>
        <scheme val="minor"/>
      </rPr>
      <t>73</t>
    </r>
    <r>
      <rPr>
        <sz val="11"/>
        <color theme="1"/>
        <rFont val="Aptos Narrow"/>
        <family val="2"/>
        <scheme val="minor"/>
      </rPr>
      <t/>
    </r>
  </si>
  <si>
    <r>
      <t>SCR</t>
    </r>
    <r>
      <rPr>
        <vertAlign val="subscript"/>
        <sz val="11"/>
        <rFont val="Aptos Narrow"/>
        <family val="2"/>
        <scheme val="minor"/>
      </rPr>
      <t>74</t>
    </r>
    <r>
      <rPr>
        <sz val="11"/>
        <color theme="1"/>
        <rFont val="Aptos Narrow"/>
        <family val="2"/>
        <scheme val="minor"/>
      </rPr>
      <t/>
    </r>
  </si>
  <si>
    <r>
      <t>SCR</t>
    </r>
    <r>
      <rPr>
        <vertAlign val="subscript"/>
        <sz val="11"/>
        <rFont val="Aptos Narrow"/>
        <family val="2"/>
        <scheme val="minor"/>
      </rPr>
      <t>75</t>
    </r>
    <r>
      <rPr>
        <sz val="11"/>
        <color theme="1"/>
        <rFont val="Aptos Narrow"/>
        <family val="2"/>
        <scheme val="minor"/>
      </rPr>
      <t/>
    </r>
  </si>
  <si>
    <r>
      <t>SCR</t>
    </r>
    <r>
      <rPr>
        <vertAlign val="subscript"/>
        <sz val="11"/>
        <rFont val="Aptos Narrow"/>
        <family val="2"/>
        <scheme val="minor"/>
      </rPr>
      <t>76</t>
    </r>
    <r>
      <rPr>
        <sz val="11"/>
        <color theme="1"/>
        <rFont val="Aptos Narrow"/>
        <family val="2"/>
        <scheme val="minor"/>
      </rPr>
      <t/>
    </r>
  </si>
  <si>
    <r>
      <t>SCR</t>
    </r>
    <r>
      <rPr>
        <vertAlign val="subscript"/>
        <sz val="11"/>
        <rFont val="Aptos Narrow"/>
        <family val="2"/>
        <scheme val="minor"/>
      </rPr>
      <t>77</t>
    </r>
    <r>
      <rPr>
        <sz val="11"/>
        <color theme="1"/>
        <rFont val="Aptos Narrow"/>
        <family val="2"/>
        <scheme val="minor"/>
      </rPr>
      <t/>
    </r>
  </si>
  <si>
    <r>
      <t>SCR</t>
    </r>
    <r>
      <rPr>
        <vertAlign val="subscript"/>
        <sz val="11"/>
        <rFont val="Aptos Narrow"/>
        <family val="2"/>
        <scheme val="minor"/>
      </rPr>
      <t>78</t>
    </r>
    <r>
      <rPr>
        <sz val="11"/>
        <color theme="1"/>
        <rFont val="Aptos Narrow"/>
        <family val="2"/>
        <scheme val="minor"/>
      </rPr>
      <t/>
    </r>
  </si>
  <si>
    <r>
      <t>SCR</t>
    </r>
    <r>
      <rPr>
        <vertAlign val="subscript"/>
        <sz val="11"/>
        <rFont val="Aptos Narrow"/>
        <family val="2"/>
        <scheme val="minor"/>
      </rPr>
      <t>79</t>
    </r>
    <r>
      <rPr>
        <sz val="11"/>
        <color theme="1"/>
        <rFont val="Aptos Narrow"/>
        <family val="2"/>
        <scheme val="minor"/>
      </rPr>
      <t/>
    </r>
  </si>
  <si>
    <r>
      <t>SCR</t>
    </r>
    <r>
      <rPr>
        <vertAlign val="subscript"/>
        <sz val="11"/>
        <rFont val="Aptos Narrow"/>
        <family val="2"/>
        <scheme val="minor"/>
      </rPr>
      <t>80</t>
    </r>
    <r>
      <rPr>
        <sz val="11"/>
        <color theme="1"/>
        <rFont val="Aptos Narrow"/>
        <family val="2"/>
        <scheme val="minor"/>
      </rPr>
      <t/>
    </r>
  </si>
  <si>
    <r>
      <t>SCR</t>
    </r>
    <r>
      <rPr>
        <vertAlign val="subscript"/>
        <sz val="11"/>
        <rFont val="Aptos Narrow"/>
        <family val="2"/>
        <scheme val="minor"/>
      </rPr>
      <t>81</t>
    </r>
    <r>
      <rPr>
        <sz val="11"/>
        <color theme="1"/>
        <rFont val="Aptos Narrow"/>
        <family val="2"/>
        <scheme val="minor"/>
      </rPr>
      <t/>
    </r>
  </si>
  <si>
    <r>
      <t>SCR</t>
    </r>
    <r>
      <rPr>
        <vertAlign val="subscript"/>
        <sz val="11"/>
        <rFont val="Aptos Narrow"/>
        <family val="2"/>
        <scheme val="minor"/>
      </rPr>
      <t>82</t>
    </r>
    <r>
      <rPr>
        <sz val="11"/>
        <color theme="1"/>
        <rFont val="Aptos Narrow"/>
        <family val="2"/>
        <scheme val="minor"/>
      </rPr>
      <t/>
    </r>
  </si>
  <si>
    <r>
      <t>SCR</t>
    </r>
    <r>
      <rPr>
        <vertAlign val="subscript"/>
        <sz val="11"/>
        <rFont val="Aptos Narrow"/>
        <family val="2"/>
        <scheme val="minor"/>
      </rPr>
      <t>83</t>
    </r>
    <r>
      <rPr>
        <sz val="11"/>
        <color theme="1"/>
        <rFont val="Aptos Narrow"/>
        <family val="2"/>
        <scheme val="minor"/>
      </rPr>
      <t/>
    </r>
  </si>
  <si>
    <r>
      <t>SCR</t>
    </r>
    <r>
      <rPr>
        <vertAlign val="subscript"/>
        <sz val="11"/>
        <rFont val="Aptos Narrow"/>
        <family val="2"/>
        <scheme val="minor"/>
      </rPr>
      <t>84</t>
    </r>
    <r>
      <rPr>
        <sz val="11"/>
        <color theme="1"/>
        <rFont val="Aptos Narrow"/>
        <family val="2"/>
        <scheme val="minor"/>
      </rPr>
      <t/>
    </r>
  </si>
  <si>
    <r>
      <t>SCR</t>
    </r>
    <r>
      <rPr>
        <vertAlign val="subscript"/>
        <sz val="11"/>
        <rFont val="Aptos Narrow"/>
        <family val="2"/>
        <scheme val="minor"/>
      </rPr>
      <t>85</t>
    </r>
    <r>
      <rPr>
        <sz val="11"/>
        <color theme="1"/>
        <rFont val="Aptos Narrow"/>
        <family val="2"/>
        <scheme val="minor"/>
      </rPr>
      <t/>
    </r>
  </si>
  <si>
    <r>
      <t>SCR</t>
    </r>
    <r>
      <rPr>
        <vertAlign val="subscript"/>
        <sz val="11"/>
        <rFont val="Aptos Narrow"/>
        <family val="2"/>
        <scheme val="minor"/>
      </rPr>
      <t>86</t>
    </r>
    <r>
      <rPr>
        <sz val="11"/>
        <color theme="1"/>
        <rFont val="Aptos Narrow"/>
        <family val="2"/>
        <scheme val="minor"/>
      </rPr>
      <t/>
    </r>
  </si>
  <si>
    <r>
      <t>SCR</t>
    </r>
    <r>
      <rPr>
        <vertAlign val="subscript"/>
        <sz val="11"/>
        <rFont val="Aptos Narrow"/>
        <family val="2"/>
        <scheme val="minor"/>
      </rPr>
      <t>87</t>
    </r>
    <r>
      <rPr>
        <sz val="11"/>
        <color theme="1"/>
        <rFont val="Aptos Narrow"/>
        <family val="2"/>
        <scheme val="minor"/>
      </rPr>
      <t/>
    </r>
  </si>
  <si>
    <r>
      <t>SCR</t>
    </r>
    <r>
      <rPr>
        <vertAlign val="subscript"/>
        <sz val="11"/>
        <rFont val="Aptos Narrow"/>
        <family val="2"/>
        <scheme val="minor"/>
      </rPr>
      <t>88</t>
    </r>
    <r>
      <rPr>
        <sz val="11"/>
        <color theme="1"/>
        <rFont val="Aptos Narrow"/>
        <family val="2"/>
        <scheme val="minor"/>
      </rPr>
      <t/>
    </r>
  </si>
  <si>
    <r>
      <t>SCR</t>
    </r>
    <r>
      <rPr>
        <vertAlign val="subscript"/>
        <sz val="11"/>
        <rFont val="Aptos Narrow"/>
        <family val="2"/>
        <scheme val="minor"/>
      </rPr>
      <t>89</t>
    </r>
    <r>
      <rPr>
        <sz val="11"/>
        <color theme="1"/>
        <rFont val="Aptos Narrow"/>
        <family val="2"/>
        <scheme val="minor"/>
      </rPr>
      <t/>
    </r>
  </si>
  <si>
    <r>
      <t>SCR</t>
    </r>
    <r>
      <rPr>
        <vertAlign val="subscript"/>
        <sz val="11"/>
        <rFont val="Aptos Narrow"/>
        <family val="2"/>
        <scheme val="minor"/>
      </rPr>
      <t>90</t>
    </r>
    <r>
      <rPr>
        <sz val="11"/>
        <color theme="1"/>
        <rFont val="Aptos Narrow"/>
        <family val="2"/>
        <scheme val="minor"/>
      </rPr>
      <t/>
    </r>
  </si>
  <si>
    <r>
      <t>SCR</t>
    </r>
    <r>
      <rPr>
        <vertAlign val="subscript"/>
        <sz val="11"/>
        <rFont val="Aptos Narrow"/>
        <family val="2"/>
        <scheme val="minor"/>
      </rPr>
      <t>91</t>
    </r>
    <r>
      <rPr>
        <sz val="11"/>
        <color theme="1"/>
        <rFont val="Aptos Narrow"/>
        <family val="2"/>
        <scheme val="minor"/>
      </rPr>
      <t/>
    </r>
  </si>
  <si>
    <r>
      <t>SCR</t>
    </r>
    <r>
      <rPr>
        <vertAlign val="subscript"/>
        <sz val="11"/>
        <rFont val="Aptos Narrow"/>
        <family val="2"/>
        <scheme val="minor"/>
      </rPr>
      <t>92</t>
    </r>
    <r>
      <rPr>
        <sz val="11"/>
        <color theme="1"/>
        <rFont val="Aptos Narrow"/>
        <family val="2"/>
        <scheme val="minor"/>
      </rPr>
      <t/>
    </r>
  </si>
  <si>
    <r>
      <t>SCR</t>
    </r>
    <r>
      <rPr>
        <vertAlign val="subscript"/>
        <sz val="11"/>
        <rFont val="Aptos Narrow"/>
        <family val="2"/>
        <scheme val="minor"/>
      </rPr>
      <t>93</t>
    </r>
    <r>
      <rPr>
        <sz val="11"/>
        <color theme="1"/>
        <rFont val="Aptos Narrow"/>
        <family val="2"/>
        <scheme val="minor"/>
      </rPr>
      <t/>
    </r>
  </si>
  <si>
    <r>
      <t>SCR</t>
    </r>
    <r>
      <rPr>
        <vertAlign val="subscript"/>
        <sz val="11"/>
        <rFont val="Aptos Narrow"/>
        <family val="2"/>
        <scheme val="minor"/>
      </rPr>
      <t>94</t>
    </r>
    <r>
      <rPr>
        <sz val="11"/>
        <color theme="1"/>
        <rFont val="Aptos Narrow"/>
        <family val="2"/>
        <scheme val="minor"/>
      </rPr>
      <t/>
    </r>
  </si>
  <si>
    <r>
      <t>SCR</t>
    </r>
    <r>
      <rPr>
        <vertAlign val="subscript"/>
        <sz val="11"/>
        <rFont val="Aptos Narrow"/>
        <family val="2"/>
        <scheme val="minor"/>
      </rPr>
      <t>95</t>
    </r>
    <r>
      <rPr>
        <sz val="11"/>
        <color theme="1"/>
        <rFont val="Aptos Narrow"/>
        <family val="2"/>
        <scheme val="minor"/>
      </rPr>
      <t/>
    </r>
  </si>
  <si>
    <r>
      <t>SCR</t>
    </r>
    <r>
      <rPr>
        <vertAlign val="subscript"/>
        <sz val="11"/>
        <rFont val="Aptos Narrow"/>
        <family val="2"/>
        <scheme val="minor"/>
      </rPr>
      <t>96</t>
    </r>
    <r>
      <rPr>
        <sz val="11"/>
        <color theme="1"/>
        <rFont val="Aptos Narrow"/>
        <family val="2"/>
        <scheme val="minor"/>
      </rPr>
      <t/>
    </r>
  </si>
  <si>
    <r>
      <t>SCR</t>
    </r>
    <r>
      <rPr>
        <vertAlign val="subscript"/>
        <sz val="11"/>
        <rFont val="Aptos Narrow"/>
        <family val="2"/>
        <scheme val="minor"/>
      </rPr>
      <t>97</t>
    </r>
    <r>
      <rPr>
        <sz val="11"/>
        <color theme="1"/>
        <rFont val="Aptos Narrow"/>
        <family val="2"/>
        <scheme val="minor"/>
      </rPr>
      <t/>
    </r>
  </si>
  <si>
    <r>
      <t>SCR</t>
    </r>
    <r>
      <rPr>
        <vertAlign val="subscript"/>
        <sz val="11"/>
        <rFont val="Aptos Narrow"/>
        <family val="2"/>
        <scheme val="minor"/>
      </rPr>
      <t>98</t>
    </r>
    <r>
      <rPr>
        <sz val="11"/>
        <color theme="1"/>
        <rFont val="Aptos Narrow"/>
        <family val="2"/>
        <scheme val="minor"/>
      </rPr>
      <t/>
    </r>
  </si>
  <si>
    <r>
      <t>SCR</t>
    </r>
    <r>
      <rPr>
        <vertAlign val="subscript"/>
        <sz val="11"/>
        <rFont val="Aptos Narrow"/>
        <family val="2"/>
        <scheme val="minor"/>
      </rPr>
      <t>99</t>
    </r>
    <r>
      <rPr>
        <sz val="11"/>
        <color theme="1"/>
        <rFont val="Aptos Narrow"/>
        <family val="2"/>
        <scheme val="minor"/>
      </rPr>
      <t/>
    </r>
  </si>
  <si>
    <r>
      <t>SCR</t>
    </r>
    <r>
      <rPr>
        <vertAlign val="subscript"/>
        <sz val="11"/>
        <rFont val="Aptos Narrow"/>
        <family val="2"/>
        <scheme val="minor"/>
      </rPr>
      <t>100</t>
    </r>
    <r>
      <rPr>
        <sz val="11"/>
        <color theme="1"/>
        <rFont val="Aptos Narrow"/>
        <family val="2"/>
        <scheme val="minor"/>
      </rPr>
      <t/>
    </r>
  </si>
  <si>
    <r>
      <t>SCR</t>
    </r>
    <r>
      <rPr>
        <vertAlign val="subscript"/>
        <sz val="11"/>
        <rFont val="Aptos Narrow"/>
        <family val="2"/>
        <scheme val="minor"/>
      </rPr>
      <t>101</t>
    </r>
    <r>
      <rPr>
        <sz val="11"/>
        <color theme="1"/>
        <rFont val="Aptos Narrow"/>
        <family val="2"/>
        <scheme val="minor"/>
      </rPr>
      <t/>
    </r>
  </si>
  <si>
    <r>
      <t>SCR</t>
    </r>
    <r>
      <rPr>
        <vertAlign val="subscript"/>
        <sz val="11"/>
        <rFont val="Aptos Narrow"/>
        <family val="2"/>
        <scheme val="minor"/>
      </rPr>
      <t>102</t>
    </r>
    <r>
      <rPr>
        <sz val="11"/>
        <color theme="1"/>
        <rFont val="Aptos Narrow"/>
        <family val="2"/>
        <scheme val="minor"/>
      </rPr>
      <t/>
    </r>
  </si>
  <si>
    <r>
      <t>SCR</t>
    </r>
    <r>
      <rPr>
        <vertAlign val="subscript"/>
        <sz val="11"/>
        <rFont val="Aptos Narrow"/>
        <family val="2"/>
        <scheme val="minor"/>
      </rPr>
      <t>103</t>
    </r>
    <r>
      <rPr>
        <sz val="11"/>
        <color theme="1"/>
        <rFont val="Aptos Narrow"/>
        <family val="2"/>
        <scheme val="minor"/>
      </rPr>
      <t/>
    </r>
  </si>
  <si>
    <r>
      <t>SCR</t>
    </r>
    <r>
      <rPr>
        <vertAlign val="subscript"/>
        <sz val="11"/>
        <rFont val="Aptos Narrow"/>
        <family val="2"/>
        <scheme val="minor"/>
      </rPr>
      <t>104</t>
    </r>
    <r>
      <rPr>
        <sz val="11"/>
        <color theme="1"/>
        <rFont val="Aptos Narrow"/>
        <family val="2"/>
        <scheme val="minor"/>
      </rPr>
      <t/>
    </r>
  </si>
  <si>
    <r>
      <t>SCR</t>
    </r>
    <r>
      <rPr>
        <vertAlign val="subscript"/>
        <sz val="11"/>
        <rFont val="Aptos Narrow"/>
        <family val="2"/>
        <scheme val="minor"/>
      </rPr>
      <t>105</t>
    </r>
    <r>
      <rPr>
        <sz val="11"/>
        <color theme="1"/>
        <rFont val="Aptos Narrow"/>
        <family val="2"/>
        <scheme val="minor"/>
      </rPr>
      <t/>
    </r>
  </si>
  <si>
    <r>
      <t>SCR</t>
    </r>
    <r>
      <rPr>
        <vertAlign val="subscript"/>
        <sz val="11"/>
        <rFont val="Aptos Narrow"/>
        <family val="2"/>
        <scheme val="minor"/>
      </rPr>
      <t>106</t>
    </r>
    <r>
      <rPr>
        <sz val="11"/>
        <color theme="1"/>
        <rFont val="Aptos Narrow"/>
        <family val="2"/>
        <scheme val="minor"/>
      </rPr>
      <t/>
    </r>
  </si>
  <si>
    <r>
      <t>SCR</t>
    </r>
    <r>
      <rPr>
        <vertAlign val="subscript"/>
        <sz val="11"/>
        <rFont val="Aptos Narrow"/>
        <family val="2"/>
        <scheme val="minor"/>
      </rPr>
      <t>107</t>
    </r>
    <r>
      <rPr>
        <sz val="11"/>
        <color theme="1"/>
        <rFont val="Aptos Narrow"/>
        <family val="2"/>
        <scheme val="minor"/>
      </rPr>
      <t/>
    </r>
  </si>
  <si>
    <r>
      <t>SCR</t>
    </r>
    <r>
      <rPr>
        <vertAlign val="subscript"/>
        <sz val="11"/>
        <rFont val="Aptos Narrow"/>
        <family val="2"/>
        <scheme val="minor"/>
      </rPr>
      <t>108</t>
    </r>
    <r>
      <rPr>
        <sz val="11"/>
        <color theme="1"/>
        <rFont val="Aptos Narrow"/>
        <family val="2"/>
        <scheme val="minor"/>
      </rPr>
      <t/>
    </r>
  </si>
  <si>
    <r>
      <t>SCR</t>
    </r>
    <r>
      <rPr>
        <vertAlign val="subscript"/>
        <sz val="11"/>
        <rFont val="Aptos Narrow"/>
        <family val="2"/>
        <scheme val="minor"/>
      </rPr>
      <t>109</t>
    </r>
    <r>
      <rPr>
        <sz val="11"/>
        <color theme="1"/>
        <rFont val="Aptos Narrow"/>
        <family val="2"/>
        <scheme val="minor"/>
      </rPr>
      <t/>
    </r>
  </si>
  <si>
    <r>
      <t>SCR</t>
    </r>
    <r>
      <rPr>
        <vertAlign val="subscript"/>
        <sz val="11"/>
        <rFont val="Aptos Narrow"/>
        <family val="2"/>
        <scheme val="minor"/>
      </rPr>
      <t>110</t>
    </r>
    <r>
      <rPr>
        <sz val="11"/>
        <color theme="1"/>
        <rFont val="Aptos Narrow"/>
        <family val="2"/>
        <scheme val="minor"/>
      </rPr>
      <t/>
    </r>
  </si>
  <si>
    <r>
      <t>SCR</t>
    </r>
    <r>
      <rPr>
        <vertAlign val="subscript"/>
        <sz val="11"/>
        <rFont val="Aptos Narrow"/>
        <family val="2"/>
        <scheme val="minor"/>
      </rPr>
      <t>111</t>
    </r>
    <r>
      <rPr>
        <sz val="11"/>
        <color theme="1"/>
        <rFont val="Aptos Narrow"/>
        <family val="2"/>
        <scheme val="minor"/>
      </rPr>
      <t/>
    </r>
  </si>
  <si>
    <r>
      <t>SCR</t>
    </r>
    <r>
      <rPr>
        <vertAlign val="subscript"/>
        <sz val="11"/>
        <rFont val="Aptos Narrow"/>
        <family val="2"/>
        <scheme val="minor"/>
      </rPr>
      <t>112</t>
    </r>
    <r>
      <rPr>
        <sz val="11"/>
        <color theme="1"/>
        <rFont val="Aptos Narrow"/>
        <family val="2"/>
        <scheme val="minor"/>
      </rPr>
      <t/>
    </r>
  </si>
  <si>
    <r>
      <t>SCR</t>
    </r>
    <r>
      <rPr>
        <vertAlign val="subscript"/>
        <sz val="11"/>
        <rFont val="Aptos Narrow"/>
        <family val="2"/>
        <scheme val="minor"/>
      </rPr>
      <t>113</t>
    </r>
    <r>
      <rPr>
        <sz val="11"/>
        <color theme="1"/>
        <rFont val="Aptos Narrow"/>
        <family val="2"/>
        <scheme val="minor"/>
      </rPr>
      <t/>
    </r>
  </si>
  <si>
    <r>
      <t>SCR</t>
    </r>
    <r>
      <rPr>
        <vertAlign val="subscript"/>
        <sz val="11"/>
        <rFont val="Aptos Narrow"/>
        <family val="2"/>
        <scheme val="minor"/>
      </rPr>
      <t>114</t>
    </r>
    <r>
      <rPr>
        <sz val="11"/>
        <color theme="1"/>
        <rFont val="Aptos Narrow"/>
        <family val="2"/>
        <scheme val="minor"/>
      </rPr>
      <t/>
    </r>
  </si>
  <si>
    <r>
      <t>SCR</t>
    </r>
    <r>
      <rPr>
        <vertAlign val="subscript"/>
        <sz val="11"/>
        <rFont val="Aptos Narrow"/>
        <family val="2"/>
        <scheme val="minor"/>
      </rPr>
      <t>115</t>
    </r>
    <r>
      <rPr>
        <sz val="11"/>
        <color theme="1"/>
        <rFont val="Aptos Narrow"/>
        <family val="2"/>
        <scheme val="minor"/>
      </rPr>
      <t/>
    </r>
  </si>
  <si>
    <r>
      <t>SCR</t>
    </r>
    <r>
      <rPr>
        <vertAlign val="subscript"/>
        <sz val="11"/>
        <rFont val="Aptos Narrow"/>
        <family val="2"/>
        <scheme val="minor"/>
      </rPr>
      <t>116</t>
    </r>
    <r>
      <rPr>
        <sz val="11"/>
        <color theme="1"/>
        <rFont val="Aptos Narrow"/>
        <family val="2"/>
        <scheme val="minor"/>
      </rPr>
      <t/>
    </r>
  </si>
  <si>
    <r>
      <t>SCR</t>
    </r>
    <r>
      <rPr>
        <vertAlign val="subscript"/>
        <sz val="11"/>
        <rFont val="Aptos Narrow"/>
        <family val="2"/>
        <scheme val="minor"/>
      </rPr>
      <t>117</t>
    </r>
    <r>
      <rPr>
        <sz val="11"/>
        <color theme="1"/>
        <rFont val="Aptos Narrow"/>
        <family val="2"/>
        <scheme val="minor"/>
      </rPr>
      <t/>
    </r>
  </si>
  <si>
    <r>
      <t>SCR</t>
    </r>
    <r>
      <rPr>
        <vertAlign val="subscript"/>
        <sz val="11"/>
        <rFont val="Aptos Narrow"/>
        <family val="2"/>
        <scheme val="minor"/>
      </rPr>
      <t>118</t>
    </r>
    <r>
      <rPr>
        <sz val="11"/>
        <color theme="1"/>
        <rFont val="Aptos Narrow"/>
        <family val="2"/>
        <scheme val="minor"/>
      </rPr>
      <t/>
    </r>
  </si>
  <si>
    <r>
      <t>SCR</t>
    </r>
    <r>
      <rPr>
        <vertAlign val="subscript"/>
        <sz val="11"/>
        <rFont val="Aptos Narrow"/>
        <family val="2"/>
        <scheme val="minor"/>
      </rPr>
      <t>119</t>
    </r>
    <r>
      <rPr>
        <sz val="11"/>
        <color theme="1"/>
        <rFont val="Aptos Narrow"/>
        <family val="2"/>
        <scheme val="minor"/>
      </rPr>
      <t/>
    </r>
  </si>
  <si>
    <r>
      <t>SCR</t>
    </r>
    <r>
      <rPr>
        <vertAlign val="subscript"/>
        <sz val="11"/>
        <rFont val="Aptos Narrow"/>
        <family val="2"/>
        <scheme val="minor"/>
      </rPr>
      <t>120</t>
    </r>
    <r>
      <rPr>
        <sz val="11"/>
        <color theme="1"/>
        <rFont val="Aptos Narrow"/>
        <family val="2"/>
        <scheme val="minor"/>
      </rPr>
      <t/>
    </r>
  </si>
  <si>
    <t>To be filled by undertakings applying simplification 3:</t>
  </si>
  <si>
    <r>
      <t>Amount of estimated SCR</t>
    </r>
    <r>
      <rPr>
        <vertAlign val="subscript"/>
        <sz val="11"/>
        <rFont val="Aptos Narrow"/>
        <family val="2"/>
        <scheme val="minor"/>
      </rPr>
      <t>RU</t>
    </r>
    <r>
      <rPr>
        <sz val="11"/>
        <rFont val="Aptos Narrow"/>
        <family val="2"/>
        <scheme val="minor"/>
      </rPr>
      <t>(0) (before multiplication by Duration)</t>
    </r>
  </si>
  <si>
    <t>To be filled by undertakings applying simplification 4:</t>
  </si>
  <si>
    <t>Average percentage of BE applied</t>
  </si>
  <si>
    <t>Risk Margin Non-Life</t>
  </si>
  <si>
    <t>Risk Margin Life</t>
  </si>
  <si>
    <t>(1) Duration filled in</t>
  </si>
  <si>
    <t>(2) Methodology filled in</t>
  </si>
  <si>
    <t>(3) Details for Full method or Simplification 1 or Simplification 2</t>
  </si>
  <si>
    <t>(4) Details for Simplification 3</t>
  </si>
  <si>
    <t>(5) Details for Simplification 4</t>
  </si>
  <si>
    <t>Base case - information based on QRT S.28.01.01
Only life or only non-life insurance or reinsurance activity</t>
  </si>
  <si>
    <t>DPM code in template S.28.01.01</t>
  </si>
  <si>
    <t>MCR_NL result</t>
  </si>
  <si>
    <t>MCR_L result</t>
  </si>
  <si>
    <t>Linear MCR</t>
  </si>
  <si>
    <t>R0300</t>
  </si>
  <si>
    <t>SCR</t>
  </si>
  <si>
    <t>MCR cap</t>
  </si>
  <si>
    <t>R0320</t>
  </si>
  <si>
    <t>MCR floor</t>
  </si>
  <si>
    <t>R0330</t>
  </si>
  <si>
    <t>combined MCR</t>
  </si>
  <si>
    <t>Absolute floor of the MCR</t>
  </si>
  <si>
    <t>R0350</t>
  </si>
  <si>
    <t>R0400</t>
  </si>
  <si>
    <t>Base case - information based on QRT S.28.02.01
Both life and non-life insurance activity</t>
  </si>
  <si>
    <t>DPM code in template S.28.02.01</t>
  </si>
  <si>
    <t>MCR_(NL, NL) result</t>
  </si>
  <si>
    <t>MCR_(NL, L) result</t>
  </si>
  <si>
    <t>MCR_(L, NL) result</t>
  </si>
  <si>
    <t>MCR_(L,L) result</t>
  </si>
  <si>
    <t>Calculation of Solvency Capital Requirement</t>
  </si>
  <si>
    <t>Value</t>
  </si>
  <si>
    <t>DPM code as in Template S.25.01.01.02</t>
  </si>
  <si>
    <t>C0100</t>
  </si>
  <si>
    <t>Adjustment due to RFF/MAP nSCR aggregation</t>
  </si>
  <si>
    <t>R0120</t>
  </si>
  <si>
    <t>Operational risk</t>
  </si>
  <si>
    <t>R0130</t>
  </si>
  <si>
    <t>Loss-absorbing capacity of technical provisions</t>
  </si>
  <si>
    <t>R0140</t>
  </si>
  <si>
    <t>Loss-absorbing capacity of deferred taxes</t>
  </si>
  <si>
    <t>R0150</t>
  </si>
  <si>
    <t>Capital requirement for business operated in accordance with Art. 4 of Directive 2003/41/EC</t>
  </si>
  <si>
    <t>R0160</t>
  </si>
  <si>
    <t>Solvency Capital Requirement excluding capital add-on</t>
  </si>
  <si>
    <t>R0200</t>
  </si>
  <si>
    <t>Capital add-on already set</t>
  </si>
  <si>
    <t>R0210</t>
  </si>
  <si>
    <t>Solvency capital requirement</t>
  </si>
  <si>
    <t>R0220</t>
  </si>
  <si>
    <t>Basic Solvency Capital Requirement</t>
  </si>
  <si>
    <t>Net solvency capital requirement</t>
  </si>
  <si>
    <t>Gross solvency capital requirement</t>
  </si>
  <si>
    <t>DPM code as in Template S.25.01.01.01</t>
  </si>
  <si>
    <t>C0030</t>
  </si>
  <si>
    <t>C0040</t>
  </si>
  <si>
    <t>Market risk</t>
  </si>
  <si>
    <t>R0010</t>
  </si>
  <si>
    <r>
      <t>Counterparty default risk</t>
    </r>
    <r>
      <rPr>
        <strike/>
        <sz val="10"/>
        <rFont val="Arial"/>
        <family val="2"/>
      </rPr>
      <t/>
    </r>
  </si>
  <si>
    <t>R0020</t>
  </si>
  <si>
    <r>
      <t>Life underwriting risk</t>
    </r>
    <r>
      <rPr>
        <strike/>
        <sz val="10"/>
        <rFont val="Arial"/>
        <family val="2"/>
      </rPr>
      <t/>
    </r>
  </si>
  <si>
    <t>R0030</t>
  </si>
  <si>
    <t>Health underwriting risk</t>
  </si>
  <si>
    <t>R0040</t>
  </si>
  <si>
    <t>Non-life underwriting risk</t>
  </si>
  <si>
    <t>R0050</t>
  </si>
  <si>
    <t>Diversification</t>
  </si>
  <si>
    <t>R0060</t>
  </si>
  <si>
    <t>Intangible asset risk</t>
  </si>
  <si>
    <t>R0070</t>
  </si>
  <si>
    <t>R0100</t>
  </si>
  <si>
    <t>Solvency Capital Requirement - Market risk</t>
  </si>
  <si>
    <t>DPM code as in Template S.26.01.01.02</t>
  </si>
  <si>
    <t>C0060</t>
  </si>
  <si>
    <t>C0080</t>
  </si>
  <si>
    <t>Interest rate risk</t>
  </si>
  <si>
    <t>interest rate down shock</t>
  </si>
  <si>
    <t>R0110</t>
  </si>
  <si>
    <t>interest rate up shock</t>
  </si>
  <si>
    <t>Equity risk</t>
  </si>
  <si>
    <t>Property risk</t>
  </si>
  <si>
    <t>Spread risk</t>
  </si>
  <si>
    <t>bonds and loans</t>
  </si>
  <si>
    <t>R0410</t>
  </si>
  <si>
    <t>credit derivatives</t>
  </si>
  <si>
    <t>R0420</t>
  </si>
  <si>
    <t>Securitisation positions</t>
  </si>
  <si>
    <t>R0450</t>
  </si>
  <si>
    <t>Market risk concentrations</t>
  </si>
  <si>
    <t>R0500</t>
  </si>
  <si>
    <t>Currency risk</t>
  </si>
  <si>
    <t>Diversification within market risk module</t>
  </si>
  <si>
    <t>Total market risk</t>
  </si>
  <si>
    <t>Base case - Article 171a</t>
  </si>
  <si>
    <t>Value of equities before shock</t>
  </si>
  <si>
    <t>Total Solvency Capital Requirement</t>
  </si>
  <si>
    <t>type 1 equities</t>
  </si>
  <si>
    <t>Type 1 equity other than long-term</t>
  </si>
  <si>
    <t>strategic participations (type 1 equities)</t>
  </si>
  <si>
    <t>Long-term equity investments (type 1 equities)</t>
  </si>
  <si>
    <t>duration-based (type 1 equities)</t>
  </si>
  <si>
    <t>qualifying unlisted equity portfolios (type 1 equities)</t>
  </si>
  <si>
    <t>type 2 equities</t>
  </si>
  <si>
    <t>Type 2 equity other than long-term</t>
  </si>
  <si>
    <t>strategic participations (type 2 equities)</t>
  </si>
  <si>
    <t>Long-term equity investments (type 2 equities)</t>
  </si>
  <si>
    <t>duration-based (type 2 equities)</t>
  </si>
  <si>
    <t>qualifying infrastructure corporate equities</t>
  </si>
  <si>
    <t>qualifying infrastructure corporate equities, other than strategic and long-term</t>
  </si>
  <si>
    <t>strategic participations (qualifying infrastructure corporate equities)</t>
  </si>
  <si>
    <t>Long-term equity investments (qualifying infrastructure corporate equities)</t>
  </si>
  <si>
    <t>qualifying infrastructure equities other than corporate</t>
  </si>
  <si>
    <t>qualifying infrastructure equities other than corporate, other than strategic and long-term</t>
  </si>
  <si>
    <t>strategic participations (qualifying infrastructure equities other than corporate)</t>
  </si>
  <si>
    <t>Long-term equity investments (qualifying infrastructure equities other than corporate)</t>
  </si>
  <si>
    <t>Life (excluding index-linked and unit-linked)</t>
  </si>
  <si>
    <t>Index-linked and unit-linked</t>
  </si>
  <si>
    <t>Total best estimate liabilities</t>
  </si>
  <si>
    <t>Total equity investment</t>
  </si>
  <si>
    <t>Eligible equity to the long-term equity investment article</t>
  </si>
  <si>
    <t>Total eligible own funds to meet the SCR</t>
  </si>
  <si>
    <t>(1) Have "elligible own funds to cover the SCR" been entered in line with tab "Solvency position"?</t>
  </si>
  <si>
    <t>(2) Has SCR been entered in line with tab "Solvency position"?</t>
  </si>
  <si>
    <t>(3) Has "Ratio of eligible own funds to SCR" been entered consistent to SCR and eOF?</t>
  </si>
  <si>
    <t>VA based on own asset portfolio</t>
  </si>
  <si>
    <t>macro-economic VA - not relevant for the DVA</t>
  </si>
  <si>
    <t>(1) Has currency been chosen in line with tab "Volatility Adjustment"?</t>
  </si>
  <si>
    <t>Credit spread sensitivity ratio (CSSR)</t>
  </si>
  <si>
    <t>Credit spread sensitivity ratio</t>
  </si>
  <si>
    <t>Initial absolute values based on current framework</t>
  </si>
  <si>
    <t>Absolute values based on revised framework</t>
  </si>
  <si>
    <t>DNB impact analysis on the Solvency II Review</t>
  </si>
  <si>
    <t>Life gross written premiums (31/12/2024)</t>
  </si>
  <si>
    <t>Non-life gross written premiums (31/12/2024)</t>
  </si>
  <si>
    <t>Initial absolute values</t>
  </si>
  <si>
    <t>SCR for forborne and defaulted loans</t>
  </si>
  <si>
    <t>Name of the exposure</t>
  </si>
  <si>
    <t>Loan value</t>
  </si>
  <si>
    <t>Stress(i) (relative amount)</t>
  </si>
  <si>
    <t>Recoverables</t>
  </si>
  <si>
    <t>Checks</t>
  </si>
  <si>
    <r>
      <t xml:space="preserve">All monetary figures should be given in </t>
    </r>
    <r>
      <rPr>
        <b/>
        <u/>
        <sz val="11"/>
        <color rgb="FFFF0000"/>
        <rFont val="Aptos Narrow"/>
        <family val="2"/>
        <scheme val="minor"/>
      </rPr>
      <t>units</t>
    </r>
    <r>
      <rPr>
        <b/>
        <sz val="11"/>
        <color rgb="FFFF0000"/>
        <rFont val="Aptos Narrow"/>
        <family val="2"/>
        <scheme val="minor"/>
      </rPr>
      <t xml:space="preserve"> (i.e. not in millions or thousands) and in </t>
    </r>
    <r>
      <rPr>
        <b/>
        <u/>
        <sz val="11"/>
        <color rgb="FFFF0000"/>
        <rFont val="Aptos Narrow"/>
        <family val="2"/>
        <scheme val="minor"/>
      </rPr>
      <t>reporting currency</t>
    </r>
    <r>
      <rPr>
        <b/>
        <sz val="11"/>
        <color rgb="FFFF0000"/>
        <rFont val="Aptos Narrow"/>
        <family val="2"/>
        <scheme val="minor"/>
      </rPr>
      <t>. Modified durations should be reported with two decimals.</t>
    </r>
  </si>
  <si>
    <t>Version 2.0</t>
  </si>
  <si>
    <t>Solvency II value</t>
  </si>
  <si>
    <t>C0010</t>
  </si>
  <si>
    <t>Assets</t>
  </si>
  <si>
    <t>Goodwill</t>
  </si>
  <si>
    <t>Deferred acquisition costs</t>
  </si>
  <si>
    <t>Intangible assets</t>
  </si>
  <si>
    <t>Deferred tax assets</t>
  </si>
  <si>
    <t>Pension benefit surplus</t>
  </si>
  <si>
    <t>Property, plant &amp; equipment held for own use</t>
  </si>
  <si>
    <t>Investments (other than assets held for index-linked and unit-linked contracts)</t>
  </si>
  <si>
    <t>Property (other than for own use)</t>
  </si>
  <si>
    <t>R0080</t>
  </si>
  <si>
    <t>R0090</t>
  </si>
  <si>
    <t>Equities</t>
  </si>
  <si>
    <t>Equities - listed</t>
  </si>
  <si>
    <t>Equities - unlisted</t>
  </si>
  <si>
    <t>Bonds</t>
  </si>
  <si>
    <t>Government Bonds</t>
  </si>
  <si>
    <t>Corporate Bonds</t>
  </si>
  <si>
    <t>Structured notes</t>
  </si>
  <si>
    <t>Collateralised securities</t>
  </si>
  <si>
    <t>R0170</t>
  </si>
  <si>
    <t>Collective Investments Undertakings</t>
  </si>
  <si>
    <t>R0180</t>
  </si>
  <si>
    <t>Derivatives</t>
  </si>
  <si>
    <t>R0190</t>
  </si>
  <si>
    <t>Deposits other than cash equivalents</t>
  </si>
  <si>
    <t>Other investments</t>
  </si>
  <si>
    <t>Assets held for index-linked and unit-linked contracts</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</si>
  <si>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</si>
  <si>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</si>
  <si>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</si>
  <si>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</si>
  <si>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</si>
  <si>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</si>
  <si>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</si>
  <si>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</si>
  <si>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</si>
  <si>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</si>
  <si>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</si>
  <si>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Non-life excluding health</t>
  </si>
  <si>
    <t>R0290</t>
  </si>
  <si>
    <t>Health similar to non-life</t>
  </si>
  <si>
    <t>Life and health similar to life, excluding health and index-linked and unit-linked</t>
  </si>
  <si>
    <t>Health similar to life</t>
  </si>
  <si>
    <t>Life excluding health and index-linked and unit-linked</t>
  </si>
  <si>
    <t>Life index-linked and unit-linked</t>
  </si>
  <si>
    <t>Deposits to cedants</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</si>
  <si>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</si>
  <si>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</si>
  <si>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</si>
  <si>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</si>
  <si>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</si>
  <si>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</si>
  <si>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</si>
  <si>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</si>
  <si>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</si>
  <si>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Cash and cash equivalents</t>
  </si>
  <si>
    <t>Any other assets, not elsewhere shown</t>
  </si>
  <si>
    <t>Total assets</t>
  </si>
  <si>
    <t>Liabilities</t>
  </si>
  <si>
    <t>Technical provisions - non-life (excluding health)</t>
  </si>
  <si>
    <t>Best Estimate</t>
  </si>
  <si>
    <t>Risk margin</t>
  </si>
  <si>
    <t>Technical provisions - health (similar to non-life)</t>
  </si>
  <si>
    <t>Technical provisions - life (excluding index-linked and unit-linked)</t>
  </si>
  <si>
    <t>Technical provisions - health (similar to life)</t>
  </si>
  <si>
    <t>Technical provisions - life (excluding health and index-linked and unit-linked)</t>
  </si>
  <si>
    <t>Other technical provisions</t>
  </si>
  <si>
    <t>Contingent liabilities</t>
  </si>
  <si>
    <t>Provisions other than technical provisions</t>
  </si>
  <si>
    <t>Pension benefit obligations</t>
  </si>
  <si>
    <t>Deposits from reinsurers</t>
  </si>
  <si>
    <t>Debts owed to credit institutions</t>
  </si>
  <si>
    <t>Financial liabilities other than debts owed to credit institutions</t>
  </si>
  <si>
    <t>Insurance &amp; intermediaries payables</t>
  </si>
  <si>
    <t>Reinsurance payables</t>
  </si>
  <si>
    <t>Payables (trade, not insurance)</t>
  </si>
  <si>
    <t>Subordinated liabilities</t>
  </si>
  <si>
    <t>Subordinated liabilities not in Basic Own Funds</t>
  </si>
  <si>
    <t>Subordinated liabilities in Basic Own Funds</t>
  </si>
  <si>
    <t>Any other liabilities, not elsewhere shown</t>
  </si>
  <si>
    <t>Total liabilities</t>
  </si>
  <si>
    <t>Expected new regime</t>
  </si>
  <si>
    <t>Basic own funds</t>
  </si>
  <si>
    <t>Restricted own funds due to ring-fencing and matching portfolio</t>
  </si>
  <si>
    <t>Tier 1</t>
  </si>
  <si>
    <t>Tier 2</t>
  </si>
  <si>
    <t>Tier 3</t>
  </si>
  <si>
    <t>Solvency Capital Requirement ratio</t>
  </si>
  <si>
    <t>Minimum Capital Requirement ratio</t>
  </si>
  <si>
    <t>Base case - information based on QRT S.22.01.01.01</t>
  </si>
  <si>
    <t>SF - SCR details</t>
  </si>
  <si>
    <t>SF - Equity risk</t>
  </si>
  <si>
    <t>SF - Forborne and defaulted loans</t>
  </si>
  <si>
    <t>C0070</t>
  </si>
  <si>
    <t>(1) Has currency been chosen (in row 9, columns D to H)?</t>
  </si>
  <si>
    <t>Amount modelled</t>
  </si>
  <si>
    <t>Risk type</t>
  </si>
  <si>
    <t>(Abstract)</t>
  </si>
  <si>
    <t>Total stand-alone risk</t>
  </si>
  <si>
    <t>Total diversification</t>
  </si>
  <si>
    <t>Total diversified risk before tax</t>
  </si>
  <si>
    <t>Total diversified risk after tax</t>
  </si>
  <si>
    <t>Loss absorbing capacity of deferred taxes</t>
  </si>
  <si>
    <t>Loss absorbing capacity of technical provisions</t>
  </si>
  <si>
    <t>Total market &amp; credit risk</t>
  </si>
  <si>
    <t>Market &amp; Credit risk - diversified</t>
  </si>
  <si>
    <t>Interest rate volatility risk</t>
  </si>
  <si>
    <t>Inflation risk</t>
  </si>
  <si>
    <t>Equity volatility risk</t>
  </si>
  <si>
    <t>Credit spread risk</t>
  </si>
  <si>
    <t>Credit event risk (migration &amp; default)</t>
  </si>
  <si>
    <t>Credit risk sum (spread, migration &amp; default)</t>
  </si>
  <si>
    <t>Credit event risk not covered in market &amp; credit risk</t>
  </si>
  <si>
    <t>Credit event risk not covered in market &amp; credit risk - diversified</t>
  </si>
  <si>
    <t>Basis risk financial instruments</t>
  </si>
  <si>
    <t>Derivatives risk</t>
  </si>
  <si>
    <t>Participations</t>
  </si>
  <si>
    <t>Liquidity risk</t>
  </si>
  <si>
    <t>Pension risk</t>
  </si>
  <si>
    <t>Concentration risk</t>
  </si>
  <si>
    <t>Total Business risk</t>
  </si>
  <si>
    <t>Total Business risk - diversified</t>
  </si>
  <si>
    <t>Total underwriting risk</t>
  </si>
  <si>
    <t>Total underwriting risk - diversified</t>
  </si>
  <si>
    <t>Total Net Non-life underwriting risk</t>
  </si>
  <si>
    <t>Total Net Non-life underwriting risk - diversified</t>
  </si>
  <si>
    <t>Net Nat-cat risk</t>
  </si>
  <si>
    <t>Net Man-made risk</t>
  </si>
  <si>
    <t>Gross reserve risk</t>
  </si>
  <si>
    <t>Gross premium risk</t>
  </si>
  <si>
    <t>Total Life &amp; Health underwriting risk</t>
  </si>
  <si>
    <t>Total Life &amp; Health underwriting risk - diversified</t>
  </si>
  <si>
    <t>Mortality risk</t>
  </si>
  <si>
    <t>Longevity risk</t>
  </si>
  <si>
    <t>Disability-Morbidity risk</t>
  </si>
  <si>
    <t>Lapse</t>
  </si>
  <si>
    <t>Expense risk</t>
  </si>
  <si>
    <t>R0430</t>
  </si>
  <si>
    <t>Revision risk</t>
  </si>
  <si>
    <t>R0440</t>
  </si>
  <si>
    <t>Catastrophe risk</t>
  </si>
  <si>
    <t>Trend risk</t>
  </si>
  <si>
    <t>R0460</t>
  </si>
  <si>
    <t>Level risk</t>
  </si>
  <si>
    <t>R0470</t>
  </si>
  <si>
    <t>Total Operational risk</t>
  </si>
  <si>
    <t>R0480</t>
  </si>
  <si>
    <t>Total Operational risk - diversified</t>
  </si>
  <si>
    <t>R0490</t>
  </si>
  <si>
    <t>Other risk</t>
  </si>
  <si>
    <t>Base case - information based on QRT S.26.08.01.01</t>
  </si>
  <si>
    <t>Solvency Capital Requirement Ratio</t>
  </si>
  <si>
    <t>IM only - DVA details</t>
  </si>
  <si>
    <t>Balance sheet</t>
  </si>
  <si>
    <t>Expected new regime - SCR based on current internal model DVA</t>
  </si>
  <si>
    <t>SCR before risk mitigation</t>
  </si>
  <si>
    <t>Total risk mitigation</t>
  </si>
  <si>
    <t>SCR after risk mitigation</t>
  </si>
  <si>
    <t>C0020</t>
  </si>
  <si>
    <t>Natural catastrophe risk</t>
  </si>
  <si>
    <t>Windstorm</t>
  </si>
  <si>
    <t>Earthquake</t>
  </si>
  <si>
    <t>Flood</t>
  </si>
  <si>
    <t>Hail</t>
  </si>
  <si>
    <t>Subsidence</t>
  </si>
  <si>
    <t>Diversification between perils</t>
  </si>
  <si>
    <t>C1010</t>
  </si>
  <si>
    <t>SF - Natural catastrophe risk</t>
  </si>
  <si>
    <t>Base case - information based on S27.01.01.01</t>
  </si>
  <si>
    <t>Expected new regime - information based on S27.01.01.01</t>
  </si>
  <si>
    <t>Expected new regime: Article 105a</t>
  </si>
  <si>
    <t>Non-life (including health-NSLT)</t>
  </si>
  <si>
    <t>Life (including health-SLT)</t>
  </si>
  <si>
    <t xml:space="preserve">Risk corrected (scaled) currency spread </t>
  </si>
  <si>
    <t>(3) PVBP MV(FI) reported?</t>
  </si>
  <si>
    <t>(4) PVBP of BE reported?</t>
  </si>
  <si>
    <t>(5) Check whether PVBP BE correctly reported (where the Best Estimate decreases with the application of the VA a positive number should be reported)</t>
  </si>
  <si>
    <t>(6) Check whether PVBP MV(FI) correctly reported (where the MV(FI) decreases with the application of the VA a positive number should be reported)</t>
  </si>
  <si>
    <t>(8) Check volume of best estimate (is all of the best estimate included in the different buckets)</t>
  </si>
  <si>
    <t>(10) Has macro-economic VA been chosen correctly? (For YE 2024 probably no macro-economic VA applies, so should be empty or zero)</t>
  </si>
  <si>
    <t>(11) Is the final VA determined correctly? (Final VA applied should be equal to permanent VA for YE 2024)</t>
  </si>
  <si>
    <t>(2) Has risk corrected (scaled) currency spread been chosen correctly?</t>
  </si>
  <si>
    <t>C1020</t>
  </si>
  <si>
    <t>R0000</t>
  </si>
  <si>
    <t>C1100</t>
  </si>
  <si>
    <t>C0200</t>
  </si>
  <si>
    <t>C0300</t>
  </si>
  <si>
    <t>C1200</t>
  </si>
  <si>
    <t>C1300</t>
  </si>
  <si>
    <t>C0050</t>
  </si>
  <si>
    <t>C3010</t>
  </si>
  <si>
    <t>C4010</t>
  </si>
  <si>
    <t>C0400</t>
  </si>
  <si>
    <t>C5010</t>
  </si>
  <si>
    <t>QRT S.22.01.01.01 - R0010</t>
  </si>
  <si>
    <t>QRT S.22.01.01.01 - R0020</t>
  </si>
  <si>
    <t>QRT S.22.01.01.01 - R0030</t>
  </si>
  <si>
    <t>QRT S.22.01.01.01 - R0040</t>
  </si>
  <si>
    <t>QRT S.22.01.01.01 - R0050</t>
  </si>
  <si>
    <t>QRT S.22.01.01.01 - R0060</t>
  </si>
  <si>
    <t>QRT S.22.01.01.01 - R0070</t>
  </si>
  <si>
    <t>QRT S.22.01.01.01 - R0080</t>
  </si>
  <si>
    <t>QRT S.22.01.01.01 - R0090</t>
  </si>
  <si>
    <t>QRT S.22.01.01.01 - R0100</t>
  </si>
  <si>
    <t>QRT S.22.01.01.01 - R0110</t>
  </si>
  <si>
    <t>QRT S.22.01.01.01 - R0120</t>
  </si>
  <si>
    <t>QRT S.22.01.01.01 - R0130</t>
  </si>
  <si>
    <t>QRT S.22.01.01.01 - C0010</t>
  </si>
  <si>
    <t>QRT S.22.01.01.01 - C0060</t>
  </si>
  <si>
    <t>S.28.01.01 - R0010/C0010</t>
  </si>
  <si>
    <t>S.28.01.01 - R0200/C0040</t>
  </si>
  <si>
    <t>S.28.01.01 - R0300/C0070</t>
  </si>
  <si>
    <t>S.28.01.01 - R0310/C0070</t>
  </si>
  <si>
    <t>S.28.01.01 - R0320/C0070</t>
  </si>
  <si>
    <t>S.28.01.01 - R0330/C0070</t>
  </si>
  <si>
    <t>S.28.01.01 - R0340/C0070</t>
  </si>
  <si>
    <t>S.28.01.01 - R0350/C0070</t>
  </si>
  <si>
    <t>S.28.01.01 - R0400/C0070</t>
  </si>
  <si>
    <t>S.28.02.01 - R0010/C0010</t>
  </si>
  <si>
    <t>S.28.02.01 - R0010/C0020</t>
  </si>
  <si>
    <t>S.28.02.01 - R0200/C0070</t>
  </si>
  <si>
    <t>S.28.02.01 - R0200/C0080</t>
  </si>
  <si>
    <t>S.28.02.01 - R0300/C0130</t>
  </si>
  <si>
    <t>S.28.02.01 - R0310/C0130</t>
  </si>
  <si>
    <t>S.28.02.01 - R0320/C0130</t>
  </si>
  <si>
    <t>S.28.02.01 - R0330/C0130</t>
  </si>
  <si>
    <t>S.28.02.01 - R0340/C0130</t>
  </si>
  <si>
    <t>S.28.02.01 - R0350/C0130</t>
  </si>
  <si>
    <t>S.28.02.01 - R0400/C0130</t>
  </si>
  <si>
    <t>S.25.01.01.02 - R0120</t>
  </si>
  <si>
    <t>S.25.01.01.02 - R0130</t>
  </si>
  <si>
    <t>S.25.01.01.02 - R0140</t>
  </si>
  <si>
    <t>S.25.01.01.02 - R0150</t>
  </si>
  <si>
    <t>S.25.01.01.02 - R0160</t>
  </si>
  <si>
    <t>S.25.01.01.02 - R0200</t>
  </si>
  <si>
    <t>S.25.01.01.02 - R0210</t>
  </si>
  <si>
    <t>S.25.01.01.02 - R0220</t>
  </si>
  <si>
    <t>S.25.01.01.02 - C0100</t>
  </si>
  <si>
    <t>QRT S.22.01 - C0030</t>
  </si>
  <si>
    <t>QRT S.22.01 - C0040</t>
  </si>
  <si>
    <t>QRT S.22.01 - C0060</t>
  </si>
  <si>
    <t>QRT S.22.01 - C0080</t>
  </si>
  <si>
    <t>S.25.01.01.01 - R0010</t>
  </si>
  <si>
    <t>S.25.01.01.01 - R0020</t>
  </si>
  <si>
    <t>S.25.01.01.01 - R0030</t>
  </si>
  <si>
    <t>S.25.01.01.01 - R0040</t>
  </si>
  <si>
    <t>S.25.01.01.01 - R0050</t>
  </si>
  <si>
    <t>S.25.01.01.01 - R0060</t>
  </si>
  <si>
    <t>S.25.01.01.01 - R0070</t>
  </si>
  <si>
    <t>S.25.01.01.01 - R0100</t>
  </si>
  <si>
    <t>S.26.01.01.02 - R0100</t>
  </si>
  <si>
    <t>S.26.01.01.02 - R0110</t>
  </si>
  <si>
    <t>S.26.01.01.02 - R0120</t>
  </si>
  <si>
    <t>S.26.01.01.02 - R0200</t>
  </si>
  <si>
    <t>S.26.01.01.02 - R0300</t>
  </si>
  <si>
    <t>S.26.01.01.02 - R0400</t>
  </si>
  <si>
    <t>S.26.01.01.02 - R0410</t>
  </si>
  <si>
    <t>S.26.01.01.02 - R0420</t>
  </si>
  <si>
    <t>S.26.01.01.02 - R0450</t>
  </si>
  <si>
    <t>S.26.01.01.02 - R0500</t>
  </si>
  <si>
    <t>S.26.01.01.02 - R0600</t>
  </si>
  <si>
    <t>S.26.01.01.02 - R0700</t>
  </si>
  <si>
    <t>S.26.01.01.02 - R0800</t>
  </si>
  <si>
    <t>C1400</t>
  </si>
  <si>
    <t>S27.01.01.01 - R0010</t>
  </si>
  <si>
    <t>S27.01.01.01 - R0020</t>
  </si>
  <si>
    <t>S27.01.01.01 - R0030</t>
  </si>
  <si>
    <t>S27.01.01.01 - R0040</t>
  </si>
  <si>
    <t>S27.01.01.01 - R0050</t>
  </si>
  <si>
    <t>S27.01.01.01 - R0060</t>
  </si>
  <si>
    <t>S27.01.01.01 - R0070</t>
  </si>
  <si>
    <t>S27.01.01.01 - C0010</t>
  </si>
  <si>
    <t>S27.01.01.01 - C0020</t>
  </si>
  <si>
    <t>S27.01.01.01 - C0030</t>
  </si>
  <si>
    <t>S.26.08.01.01 - AR0009</t>
  </si>
  <si>
    <t>S.26.08.01.01 - R0010</t>
  </si>
  <si>
    <t>S.26.08.01.01 - R0020</t>
  </si>
  <si>
    <t>S.26.08.01.01 - R0030</t>
  </si>
  <si>
    <t>S.26.08.01.01 - R0040</t>
  </si>
  <si>
    <t>S.26.08.01.01 - R0050</t>
  </si>
  <si>
    <t>S.26.08.01.01 - R0060</t>
  </si>
  <si>
    <t>S.26.08.01.01 - R0070</t>
  </si>
  <si>
    <t>S.26.08.01.01 - R0080</t>
  </si>
  <si>
    <t>S.26.08.01.01 - R0090</t>
  </si>
  <si>
    <t>S.26.08.01.01 - R0100</t>
  </si>
  <si>
    <t>S.26.08.01.01 - R0110</t>
  </si>
  <si>
    <t>S.26.08.01.01 - R0120</t>
  </si>
  <si>
    <t>S.26.08.01.01 - R0130</t>
  </si>
  <si>
    <t>S.26.08.01.01 - R0140</t>
  </si>
  <si>
    <t>S.26.08.01.01 - R0150</t>
  </si>
  <si>
    <t>S.26.08.01.01 - R0160</t>
  </si>
  <si>
    <t>S.26.08.01.01 - R0170</t>
  </si>
  <si>
    <t>S.26.08.01.01 - R0180</t>
  </si>
  <si>
    <t>S.26.08.01.01 - R0190</t>
  </si>
  <si>
    <t>S.26.08.01.01 - R0200</t>
  </si>
  <si>
    <t>S.26.08.01.01 - R0210</t>
  </si>
  <si>
    <t>S.26.08.01.01 - R0220</t>
  </si>
  <si>
    <t>S.26.08.01.01 - R0230</t>
  </si>
  <si>
    <t>S.26.08.01.01 - R0240</t>
  </si>
  <si>
    <t>S.26.08.01.01 - R0250</t>
  </si>
  <si>
    <t>S.26.08.01.01 - R0260</t>
  </si>
  <si>
    <t>S.26.08.01.01 - R0270</t>
  </si>
  <si>
    <t>S.26.08.01.01 - R0280</t>
  </si>
  <si>
    <t>S.26.08.01.01 - R0290</t>
  </si>
  <si>
    <t>S.26.08.01.01 - R0300</t>
  </si>
  <si>
    <t>S.26.08.01.01 - R0310</t>
  </si>
  <si>
    <t>S.26.08.01.01 - R0320</t>
  </si>
  <si>
    <t>S.26.08.01.01 - R0330</t>
  </si>
  <si>
    <t>S.26.08.01.01 - R0340</t>
  </si>
  <si>
    <t>S.26.08.01.01 - R0350</t>
  </si>
  <si>
    <t>S.26.08.01.01 - R0360</t>
  </si>
  <si>
    <t>S.26.08.01.01 - R0370</t>
  </si>
  <si>
    <t>S.26.08.01.01 - R0380</t>
  </si>
  <si>
    <t>S.26.08.01.01 - R0390</t>
  </si>
  <si>
    <t>S.26.08.01.01 - R0400</t>
  </si>
  <si>
    <t>S.26.08.01.01 - R0410</t>
  </si>
  <si>
    <t>S.26.08.01.01 - R0420</t>
  </si>
  <si>
    <t>S.26.08.01.01 - R0430</t>
  </si>
  <si>
    <t>S.26.08.01.01 - R0440</t>
  </si>
  <si>
    <t>S.26.08.01.01 - R0450</t>
  </si>
  <si>
    <t>S.26.08.01.01 - R0460</t>
  </si>
  <si>
    <t>S.26.08.01.01 - R0470</t>
  </si>
  <si>
    <t>S.26.08.01.01 - R0480</t>
  </si>
  <si>
    <t>S.26.08.01.01 - R0490</t>
  </si>
  <si>
    <t>S.26.08.01.01 - R0500</t>
  </si>
  <si>
    <t>S.26.08.01.01 - C0010</t>
  </si>
  <si>
    <t>S.26.08.01.01 - C0070</t>
  </si>
  <si>
    <t>QRT S.26.08.01.01 - R0080</t>
  </si>
  <si>
    <t>QRT S.26.08.01.01 - R0160</t>
  </si>
  <si>
    <t>QRT S.26.08.01.01 - R0170</t>
  </si>
  <si>
    <t>QRT S.26.08.01.01 - R0180</t>
  </si>
  <si>
    <t>QRT S.26.08.01.01 - C0010</t>
  </si>
  <si>
    <t>QRT S.26.08.01.01 - C0060</t>
  </si>
  <si>
    <t>QRT S.28.01.01 - C0010</t>
  </si>
  <si>
    <t>QRT S.28.02.01 - C0010</t>
  </si>
  <si>
    <t>R0800</t>
  </si>
  <si>
    <t>R0790</t>
  </si>
  <si>
    <t>R0780</t>
  </si>
  <si>
    <t>R0770</t>
  </si>
  <si>
    <t>R0760</t>
  </si>
  <si>
    <t>R0750</t>
  </si>
  <si>
    <t>R0740</t>
  </si>
  <si>
    <t>R0730</t>
  </si>
  <si>
    <t>R0720</t>
  </si>
  <si>
    <t>R0710</t>
  </si>
  <si>
    <t>R0700</t>
  </si>
  <si>
    <t>R0690</t>
  </si>
  <si>
    <t>R0680</t>
  </si>
  <si>
    <t>R0670</t>
  </si>
  <si>
    <t>R0660</t>
  </si>
  <si>
    <t>R0650</t>
  </si>
  <si>
    <t>R0640</t>
  </si>
  <si>
    <t>R0630</t>
  </si>
  <si>
    <t>R0620</t>
  </si>
  <si>
    <t>R0610</t>
  </si>
  <si>
    <t>R0600</t>
  </si>
  <si>
    <t>R0590</t>
  </si>
  <si>
    <t>R0580</t>
  </si>
  <si>
    <t>R0570</t>
  </si>
  <si>
    <t>R0560</t>
  </si>
  <si>
    <t>R0550</t>
  </si>
  <si>
    <t>R0540</t>
  </si>
  <si>
    <t>R0530</t>
  </si>
  <si>
    <t>R0520</t>
  </si>
  <si>
    <t>C2000</t>
  </si>
  <si>
    <t>C7000</t>
  </si>
  <si>
    <t>All monetary figures should be given in units (i.e. not in millions or thousands) and in reporting currency.</t>
  </si>
  <si>
    <t>QRT S.02.01 - C0010</t>
  </si>
  <si>
    <t>QRT S.02.01 - AR0009</t>
  </si>
  <si>
    <t>Base case - information based on QRT S.02.01.</t>
  </si>
  <si>
    <t>QRT S.02.01 - R0010</t>
  </si>
  <si>
    <t>QRT S.02.01 - R0020</t>
  </si>
  <si>
    <t>QRT S.02.01 - R0030</t>
  </si>
  <si>
    <t>QRT S.02.01 - R0040</t>
  </si>
  <si>
    <t>QRT S.02.01 - R0050</t>
  </si>
  <si>
    <t>QRT S.02.01 - R0060</t>
  </si>
  <si>
    <t>QRT S.02.01 - R0070</t>
  </si>
  <si>
    <t>QRT S.02.01 - R0080</t>
  </si>
  <si>
    <t>QRT S.02.01 - R0090</t>
  </si>
  <si>
    <t>QRT S.02.01 - R0100</t>
  </si>
  <si>
    <t>QRT S.02.01 - R0110</t>
  </si>
  <si>
    <t>QRT S.02.01 - R0120</t>
  </si>
  <si>
    <t>QRT S.02.01 - R0130</t>
  </si>
  <si>
    <t>QRT S.02.01 - R0140</t>
  </si>
  <si>
    <t>QRT S.02.01 - R0150</t>
  </si>
  <si>
    <t>QRT S.02.01 - R0160</t>
  </si>
  <si>
    <t>QRT S.02.01 - R0170</t>
  </si>
  <si>
    <t>QRT S.02.01 - R0180</t>
  </si>
  <si>
    <t>QRT S.02.01 - R0190</t>
  </si>
  <si>
    <t>QRT S.02.01 - R0200</t>
  </si>
  <si>
    <t>QRT S.02.01 - R0210</t>
  </si>
  <si>
    <t>QRT S.02.01 - R0220</t>
  </si>
  <si>
    <t>QRT S.02.01 - R0230</t>
  </si>
  <si>
    <t>QRT S.02.01 - R0240</t>
  </si>
  <si>
    <t>QRT S.02.01 - R0250</t>
  </si>
  <si>
    <t>QRT S.02.01 - R0260</t>
  </si>
  <si>
    <t>QRT S.02.01 - R0270</t>
  </si>
  <si>
    <t>QRT S.02.01 - R0280</t>
  </si>
  <si>
    <t>QRT S.02.01 - R0290</t>
  </si>
  <si>
    <t>QRT S.02.01 - R0300</t>
  </si>
  <si>
    <t>QRT S.02.01 - R0310</t>
  </si>
  <si>
    <t>QRT S.02.01 - R0320</t>
  </si>
  <si>
    <t>QRT S.02.01 - R0330</t>
  </si>
  <si>
    <t>QRT S.02.01 - R0340</t>
  </si>
  <si>
    <t>QRT S.02.01 - R0350</t>
  </si>
  <si>
    <t>QRT S.02.01 - R0360</t>
  </si>
  <si>
    <t>QRT S.02.01 - R0370</t>
  </si>
  <si>
    <t>QRT S.02.01 - R0380</t>
  </si>
  <si>
    <t>QRT S.02.01 - R0390</t>
  </si>
  <si>
    <t>QRT S.02.01 - R0400</t>
  </si>
  <si>
    <t>QRT S.02.01 - R0410</t>
  </si>
  <si>
    <t>QRT S.02.01 - R0420</t>
  </si>
  <si>
    <t>QRT S.02.01 - R0500</t>
  </si>
  <si>
    <t>QRT S.02.01 - AR0509</t>
  </si>
  <si>
    <t>QRT S.02.01 - R0510</t>
  </si>
  <si>
    <t>QRT S.02.01 - R0520</t>
  </si>
  <si>
    <t>QRT S.02.01 - R0530</t>
  </si>
  <si>
    <t>QRT S.02.01 - R0540</t>
  </si>
  <si>
    <t>QRT S.02.01 - R0550</t>
  </si>
  <si>
    <t>QRT S.02.01 - R0560</t>
  </si>
  <si>
    <t>QRT S.02.01 - R0570</t>
  </si>
  <si>
    <t>QRT S.02.01 - R0580</t>
  </si>
  <si>
    <t>QRT S.02.01 - R0590</t>
  </si>
  <si>
    <t>QRT S.02.01 - R0600</t>
  </si>
  <si>
    <t>QRT S.02.01 - R0610</t>
  </si>
  <si>
    <t>QRT S.02.01 - R0620</t>
  </si>
  <si>
    <t>QRT S.02.01 - R0630</t>
  </si>
  <si>
    <t>QRT S.02.01 - R0640</t>
  </si>
  <si>
    <t>QRT S.02.01 - R0650</t>
  </si>
  <si>
    <t>QRT S.02.01 - R0660</t>
  </si>
  <si>
    <t>QRT S.02.01 - R0670</t>
  </si>
  <si>
    <t>QRT S.02.01 - R0680</t>
  </si>
  <si>
    <t>QRT S.02.01 - R0690</t>
  </si>
  <si>
    <t>QRT S.02.01 - R0700</t>
  </si>
  <si>
    <t>QRT S.02.01 - R0710</t>
  </si>
  <si>
    <t>QRT S.02.01 - R0720</t>
  </si>
  <si>
    <t>QRT S.02.01 - R0730</t>
  </si>
  <si>
    <t>QRT S.02.01 - R0740</t>
  </si>
  <si>
    <t>QRT S.02.01 - R0750</t>
  </si>
  <si>
    <t>QRT S.02.01 - R0760</t>
  </si>
  <si>
    <t>QRT S.02.01 - R0770</t>
  </si>
  <si>
    <t>QRT S.02.01 - R0780</t>
  </si>
  <si>
    <t>QRT S.02.01 - R0790</t>
  </si>
  <si>
    <t>QRT S.02.01 - R0800</t>
  </si>
  <si>
    <t>QRT S.02.01 - R0810</t>
  </si>
  <si>
    <t>QRT S.02.01 - R0820</t>
  </si>
  <si>
    <t>QRT S.02.01 - R0830</t>
  </si>
  <si>
    <t>QRT S.02.01 - R0840</t>
  </si>
  <si>
    <t>QRT S.02.01 - R0850</t>
  </si>
  <si>
    <t>QRT S.02.01 - R0860</t>
  </si>
  <si>
    <t>QRT S.02.01 - R0870</t>
  </si>
  <si>
    <t>QRT S.02.01 - R0880</t>
  </si>
  <si>
    <t>QRT S.02.01 - R0900</t>
  </si>
  <si>
    <t>QRT S.02.01 - R1000</t>
  </si>
  <si>
    <t>C1030</t>
  </si>
  <si>
    <r>
      <rPr>
        <b/>
        <sz val="11"/>
        <color theme="1"/>
        <rFont val="Aptos Narrow"/>
        <family val="2"/>
        <scheme val="minor"/>
      </rPr>
      <t>Explanation insurer</t>
    </r>
    <r>
      <rPr>
        <sz val="11"/>
        <color theme="1"/>
        <rFont val="Aptos Narrow"/>
        <family val="2"/>
        <scheme val="minor"/>
      </rPr>
      <t xml:space="preserve">
Any explanation, feedback or ambiguities may be included in the columns below.</t>
    </r>
  </si>
  <si>
    <t>(7) Credit spread sensitivity ratio correctly derived (check whether value in line 20 plausible given lines 18 and 19)</t>
  </si>
  <si>
    <t>Permanent VA</t>
  </si>
  <si>
    <t>Macro-economic VA</t>
  </si>
  <si>
    <t>Base case - but VA inputs based on own asset portfolio</t>
  </si>
  <si>
    <t>IM only - Own VA details</t>
  </si>
  <si>
    <t>(9) permanent VA calculated correctly (check whether value provided in line 21 is plausible)</t>
  </si>
  <si>
    <t>gf</t>
  </si>
  <si>
    <t>SF - NatCat risk</t>
  </si>
  <si>
    <t>Volatility Adjustment</t>
  </si>
  <si>
    <t>SF - Forborne+def. loans</t>
  </si>
  <si>
    <r>
      <t>Expected new regime - SCR with  DVA based on EIOPA</t>
    </r>
    <r>
      <rPr>
        <b/>
        <u/>
        <sz val="11"/>
        <color theme="0"/>
        <rFont val="Aptos Narrow"/>
        <family val="2"/>
        <scheme val="minor"/>
      </rPr>
      <t xml:space="preserve"> reference portfolios</t>
    </r>
  </si>
  <si>
    <r>
      <t xml:space="preserve">Expected new regime - SCR with  DVA based on </t>
    </r>
    <r>
      <rPr>
        <b/>
        <u/>
        <sz val="11"/>
        <color theme="0"/>
        <rFont val="Aptos Narrow"/>
        <family val="2"/>
        <scheme val="minor"/>
      </rPr>
      <t>own asset portfolio</t>
    </r>
  </si>
  <si>
    <r>
      <rPr>
        <b/>
        <u/>
        <sz val="11"/>
        <color theme="0"/>
        <rFont val="Aptos Narrow"/>
        <family val="2"/>
        <scheme val="minor"/>
      </rPr>
      <t>Optional</t>
    </r>
    <r>
      <rPr>
        <b/>
        <sz val="11"/>
        <color theme="0"/>
        <rFont val="Aptos Narrow"/>
        <family val="2"/>
        <scheme val="minor"/>
      </rPr>
      <t xml:space="preserve">: Expected new regime - SCR with </t>
    </r>
    <r>
      <rPr>
        <b/>
        <u/>
        <sz val="11"/>
        <color theme="0"/>
        <rFont val="Aptos Narrow"/>
        <family val="2"/>
        <scheme val="minor"/>
      </rPr>
      <t>updated internal model to address SII review changes</t>
    </r>
  </si>
  <si>
    <t>(2) 'Risk corrected (scaled) currency spread' on own PF reported?</t>
  </si>
  <si>
    <t>(7) CSSR correctly derived (check whether value in line 17 plausible given lines 15 and 16)</t>
  </si>
  <si>
    <t>(8) permanent VA calculated correctly (check whether value provided in line 18 is plausible)</t>
  </si>
  <si>
    <t>(9) Is the final VA determined correctly? (Final VA applied should be equal to permanent VA for YE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</si>
</sst>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yy;@"/>
    <numFmt numFmtId="166" formatCode="#,##0.00_ "/>
  </numFmts>
  <fonts count="43">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0"/>
      <name val="Aptos Narrow"/>
      <family val="2"/>
      <scheme val="minor"/>
    </font>
    <font>
      <b/>
      <sz val="12"/>
      <color theme="0"/>
      <name val="Aptos Narrow"/>
      <family val="2"/>
      <scheme val="minor"/>
    </font>
    <font>
      <b/>
      <sz val="12"/>
      <color rgb="FFFF0000"/>
      <name val="Aptos Narrow"/>
      <family val="2"/>
      <scheme val="minor"/>
    </font>
    <font>
      <b/>
      <i/>
      <sz val="10"/>
      <name val="Aptos Narrow"/>
      <family val="2"/>
      <scheme val="minor"/>
    </font>
    <font>
      <u/>
      <sz val="11"/>
      <color theme="10"/>
      <name val="Calibri"/>
      <family val="2"/>
    </font>
    <font>
      <b/>
      <sz val="10"/>
      <name val="Aptos Narrow"/>
      <family val="2"/>
      <scheme val="minor"/>
    </font>
    <font>
      <b/>
      <sz val="11"/>
      <color rgb="FFFF0000"/>
      <name val="Aptos Narrow"/>
      <family val="2"/>
      <scheme val="minor"/>
    </font>
    <font>
      <b/>
      <u/>
      <sz val="11"/>
      <color rgb="FFFF0000"/>
      <name val="Aptos Narrow"/>
      <family val="2"/>
      <scheme val="minor"/>
    </font>
    <font>
      <b/>
      <sz val="12"/>
      <name val="Aptos Narrow"/>
      <family val="2"/>
      <scheme val="minor"/>
    </font>
    <font>
      <b/>
      <sz val="10"/>
      <color theme="0"/>
      <name val="Aptos Narrow"/>
      <family val="2"/>
      <scheme val="minor"/>
    </font>
    <font>
      <sz val="10"/>
      <color theme="0"/>
      <name val="Aptos Narrow"/>
      <family val="2"/>
      <scheme val="minor"/>
    </font>
    <font>
      <sz val="11"/>
      <name val="Aptos Narrow"/>
      <family val="2"/>
      <scheme val="minor"/>
    </font>
    <font>
      <sz val="10"/>
      <color theme="1"/>
      <name val="Aptos Narrow"/>
      <family val="2"/>
      <scheme val="minor"/>
    </font>
    <font>
      <b/>
      <sz val="11"/>
      <name val="Aptos Narrow"/>
      <family val="2"/>
      <scheme val="minor"/>
    </font>
    <font>
      <sz val="11"/>
      <color theme="1"/>
      <name val="Verdana"/>
      <family val="2"/>
    </font>
    <font>
      <b/>
      <sz val="11"/>
      <color rgb="FF000099"/>
      <name val="Verdana"/>
      <family val="2"/>
    </font>
    <font>
      <vertAlign val="subscript"/>
      <sz val="11"/>
      <name val="Aptos Narrow"/>
      <family val="2"/>
      <scheme val="minor"/>
    </font>
    <font>
      <sz val="11"/>
      <name val="Aptos Narrow"/>
      <family val="2"/>
      <charset val="238"/>
      <scheme val="minor"/>
    </font>
    <font>
      <i/>
      <sz val="11"/>
      <color theme="1"/>
      <name val="Aptos Narrow"/>
      <family val="2"/>
      <scheme val="minor"/>
    </font>
    <font>
      <b/>
      <sz val="11"/>
      <color rgb="FFFF0000"/>
      <name val="Aptos Narrow"/>
      <family val="2"/>
      <charset val="238"/>
      <scheme val="minor"/>
    </font>
    <font>
      <sz val="11"/>
      <color indexed="8"/>
      <name val="Aptos Narrow"/>
      <family val="2"/>
      <charset val="238"/>
      <scheme val="minor"/>
    </font>
    <font>
      <b/>
      <sz val="11"/>
      <name val="Aptos Narrow"/>
      <family val="2"/>
      <charset val="238"/>
      <scheme val="minor"/>
    </font>
    <font>
      <strike/>
      <sz val="10"/>
      <name val="Arial"/>
      <family val="2"/>
    </font>
    <font>
      <b/>
      <sz val="11"/>
      <color theme="1"/>
      <name val="Aptos Narrow"/>
      <family val="2"/>
      <charset val="238"/>
      <scheme val="minor"/>
    </font>
    <font>
      <b/>
      <sz val="11"/>
      <color theme="0" tint="-0.34998626667073579"/>
      <name val="Aptos Narrow"/>
      <family val="2"/>
      <scheme val="minor"/>
    </font>
    <font>
      <b/>
      <u/>
      <sz val="11"/>
      <color theme="0"/>
      <name val="Aptos Narrow"/>
      <family val="2"/>
      <scheme val="minor"/>
    </font>
    <font>
      <sz val="11"/>
      <color rgb="FF000000"/>
      <name val="SansSerif.plain"/>
      <family val="2"/>
    </font>
    <font>
      <sz val="8"/>
      <color rgb="FF0000FF"/>
      <name val="SansSerif.plain"/>
      <family val="2"/>
    </font>
    <font>
      <sz val="8"/>
      <color rgb="FF000000"/>
      <name val="SansSerif.plain"/>
      <family val="2"/>
    </font>
    <font>
      <u/>
      <sz val="11"/>
      <color rgb="FF0000FF"/>
      <name val="SansSerif.plain"/>
      <family val="2"/>
    </font>
    <font>
      <sz val="11"/>
      <color indexed="8"/>
      <name val="Calibri"/>
      <family val="2"/>
    </font>
    <font>
      <sz val="11"/>
      <color rgb="FF0000FF"/>
      <name val="SansSerif.plain"/>
      <family val="2"/>
    </font>
    <font>
      <b/>
      <sz val="11"/>
      <color rgb="FF0000FF"/>
      <name val="SansSerif.plain"/>
    </font>
    <font>
      <sz val="11"/>
      <color rgb="FF000000"/>
      <name val="SansSerif.plain"/>
    </font>
    <font>
      <sz val="11"/>
      <color rgb="FF0000FF"/>
      <name val="SansSerif.plain"/>
    </font>
    <font>
      <b/>
      <sz val="12"/>
      <color theme="0"/>
      <name val="SansSerif.plain"/>
    </font>
    <font>
      <sz val="12"/>
      <color rgb="FF000000"/>
      <name val="SansSerif.plain"/>
      <family val="2"/>
    </font>
  </fonts>
  <fills count="19">
    <fill>
      <patternFill patternType="none"/>
    </fill>
    <fill>
      <patternFill patternType="gray125"/>
    </fill>
    <fill>
      <patternFill patternType="solid">
        <fgColor rgb="FFA5A5A5"/>
      </patternFill>
    </fill>
    <fill>
      <patternFill patternType="solid">
        <fgColor theme="8" tint="0.39994506668294322"/>
        <bgColor indexed="64"/>
      </patternFill>
    </fill>
    <fill>
      <patternFill patternType="solid">
        <fgColor theme="3" tint="-0.249977111117893"/>
        <bgColor theme="8"/>
      </patternFill>
    </fill>
    <fill>
      <patternFill patternType="solid">
        <fgColor theme="0"/>
        <bgColor indexed="64"/>
      </patternFill>
    </fill>
    <fill>
      <patternFill patternType="solid">
        <fgColor theme="5" tint="0.39997558519241921"/>
        <bgColor indexed="64"/>
      </patternFill>
    </fill>
    <fill>
      <patternFill patternType="solid">
        <fgColor theme="6" tint="0.59996337778862885"/>
        <bgColor theme="0"/>
      </patternFill>
    </fill>
    <fill>
      <patternFill patternType="solid">
        <fgColor theme="6" tint="0.59996337778862885"/>
        <bgColor indexed="64"/>
      </patternFill>
    </fill>
    <fill>
      <patternFill patternType="solid">
        <fgColor rgb="FF002060"/>
        <bgColor theme="8"/>
      </patternFill>
    </fill>
    <fill>
      <patternFill patternType="solid">
        <fgColor indexed="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FFFFB9"/>
        <bgColor indexed="64"/>
      </patternFill>
    </fill>
    <fill>
      <patternFill patternType="solid">
        <fgColor rgb="FFFFDEBD"/>
        <bgColor indexed="64"/>
      </patternFill>
    </fill>
    <fill>
      <patternFill patternType="solid">
        <fgColor rgb="FF808080"/>
        <bgColor indexed="64"/>
      </patternFill>
    </fill>
    <fill>
      <patternFill patternType="solid">
        <fgColor theme="1"/>
        <bgColor indexed="64"/>
      </patternFill>
    </fill>
  </fills>
  <borders count="75">
    <border>
      <left/>
      <right/>
      <top/>
      <bottom/>
      <diagonal/>
    </border>
    <border>
      <left style="double">
        <color rgb="FF3F3F3F"/>
      </left>
      <right style="double">
        <color rgb="FF3F3F3F"/>
      </right>
      <top style="double">
        <color rgb="FF3F3F3F"/>
      </top>
      <bottom style="double">
        <color rgb="FF3F3F3F"/>
      </bottom>
      <diagonal/>
    </border>
    <border>
      <left style="medium">
        <color theme="0"/>
      </left>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rgb="FF3F3F3F"/>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FFFFB9"/>
      </bottom>
      <diagonal/>
    </border>
    <border>
      <left style="thin">
        <color rgb="FF000000"/>
      </left>
      <right style="thin">
        <color rgb="FF000000"/>
      </right>
      <top style="thin">
        <color rgb="FF000000"/>
      </top>
      <bottom style="thin">
        <color rgb="FF000000"/>
      </bottom>
      <diagonal/>
    </border>
    <border>
      <left style="thin">
        <color rgb="FF000000"/>
      </left>
      <right style="thin">
        <color rgb="FFFFFFB9"/>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thin">
        <color auto="1"/>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FFFFB9"/>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FFFFB9"/>
      </right>
      <top/>
      <bottom style="thin">
        <color rgb="FF000000"/>
      </bottom>
      <diagonal/>
    </border>
    <border>
      <left/>
      <right/>
      <top style="medium">
        <color theme="0"/>
      </top>
      <bottom/>
      <diagonal/>
    </border>
    <border>
      <left/>
      <right style="thin">
        <color rgb="FF000000"/>
      </right>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FFFFB9"/>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rgb="FFFFFFB9"/>
      </bottom>
      <diagonal/>
    </border>
    <border>
      <left style="thin">
        <color rgb="FF000000"/>
      </left>
      <right style="thin">
        <color indexed="64"/>
      </right>
      <top style="thin">
        <color rgb="FF000000"/>
      </top>
      <bottom style="thin">
        <color rgb="FFFFFFB9"/>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FFFFB9"/>
      </right>
      <top style="thin">
        <color indexed="64"/>
      </top>
      <bottom style="thin">
        <color rgb="FF000000"/>
      </bottom>
      <diagonal/>
    </border>
    <border>
      <left style="thin">
        <color rgb="FFFFFFB9"/>
      </left>
      <right style="thin">
        <color rgb="FFFFFFB9"/>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FFFFB9"/>
      </right>
      <top style="thin">
        <color rgb="FF000000"/>
      </top>
      <bottom style="thin">
        <color rgb="FF000000"/>
      </bottom>
      <diagonal/>
    </border>
    <border>
      <left style="thin">
        <color indexed="64"/>
      </left>
      <right style="thin">
        <color rgb="FFFFFFB9"/>
      </right>
      <top style="thin">
        <color rgb="FF000000"/>
      </top>
      <bottom style="thin">
        <color indexed="64"/>
      </bottom>
      <diagonal/>
    </border>
    <border>
      <left style="medium">
        <color theme="0"/>
      </left>
      <right/>
      <top style="thin">
        <color indexed="64"/>
      </top>
      <bottom/>
      <diagonal/>
    </border>
    <border>
      <left style="thin">
        <color indexed="64"/>
      </left>
      <right style="thin">
        <color rgb="FF000000"/>
      </right>
      <top/>
      <bottom style="thin">
        <color rgb="FFFFFFB9"/>
      </bottom>
      <diagonal/>
    </border>
    <border>
      <left style="thin">
        <color rgb="FF000000"/>
      </left>
      <right style="thin">
        <color indexed="64"/>
      </right>
      <top/>
      <bottom style="thin">
        <color rgb="FFFFFFB9"/>
      </bottom>
      <diagonal/>
    </border>
    <border>
      <left style="thin">
        <color rgb="FF000000"/>
      </left>
      <right style="thin">
        <color rgb="FF000000"/>
      </right>
      <top/>
      <bottom style="thin">
        <color rgb="FFFFFFB9"/>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FFFFB9"/>
      </left>
      <right/>
      <top style="thin">
        <color rgb="FF000000"/>
      </top>
      <bottom style="thin">
        <color rgb="FF000000"/>
      </bottom>
      <diagonal/>
    </border>
    <border>
      <left/>
      <right/>
      <top style="thin">
        <color rgb="FF000000"/>
      </top>
      <bottom style="thin">
        <color rgb="FF000000"/>
      </bottom>
      <diagonal/>
    </border>
    <border>
      <left style="thin">
        <color rgb="FFFFFFB9"/>
      </left>
      <right/>
      <top/>
      <bottom style="thin">
        <color rgb="FF000000"/>
      </bottom>
      <diagonal/>
    </border>
    <border>
      <left/>
      <right/>
      <top/>
      <bottom style="thin">
        <color rgb="FF000000"/>
      </bottom>
      <diagonal/>
    </border>
    <border>
      <left style="thin">
        <color rgb="FFFFFFB9"/>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FFFFB9"/>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rgb="FFFFFFB9"/>
      </right>
      <top style="thin">
        <color indexed="64"/>
      </top>
      <bottom style="thin">
        <color indexed="64"/>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s>
  <cellStyleXfs count="8">
    <xf numFmtId="0" fontId="0" fillId="0" borderId="0"/>
    <xf numFmtId="0" fontId="2" fillId="2" borderId="1" applyNumberFormat="0" applyAlignment="0" applyProtection="0"/>
    <xf numFmtId="0" fontId="6" fillId="3" borderId="0" applyBorder="0">
      <alignment vertical="center"/>
    </xf>
    <xf numFmtId="164" fontId="1" fillId="0" borderId="0"/>
    <xf numFmtId="164" fontId="1" fillId="0" borderId="0"/>
    <xf numFmtId="49" fontId="6" fillId="7" borderId="0" applyBorder="0">
      <alignment horizontal="center" vertical="center"/>
      <protection locked="0"/>
    </xf>
    <xf numFmtId="0" fontId="10" fillId="0" borderId="0" applyNumberFormat="0" applyFill="0" applyBorder="0" applyAlignment="0" applyProtection="0">
      <alignment vertical="top"/>
      <protection locked="0"/>
    </xf>
    <xf numFmtId="165" fontId="6" fillId="8" borderId="0" applyBorder="0">
      <alignment horizontal="center" vertical="center"/>
      <protection locked="0"/>
    </xf>
  </cellStyleXfs>
  <cellXfs count="300">
    <xf numFmtId="0" fontId="0" fillId="0" borderId="0" xfId="0"/>
    <xf numFmtId="0" fontId="0" fillId="5" borderId="0" xfId="0" applyFill="1"/>
    <xf numFmtId="0" fontId="10" fillId="5" borderId="0" xfId="6" applyFill="1" applyAlignment="1" applyProtection="1"/>
    <xf numFmtId="3" fontId="2" fillId="2" borderId="1" xfId="1" applyNumberFormat="1" applyProtection="1"/>
    <xf numFmtId="3" fontId="2" fillId="2" borderId="1" xfId="1" applyNumberFormat="1" applyAlignment="1" applyProtection="1">
      <alignment wrapText="1"/>
    </xf>
    <xf numFmtId="0" fontId="21" fillId="5" borderId="0" xfId="0" applyFont="1" applyFill="1"/>
    <xf numFmtId="3" fontId="30" fillId="2" borderId="1" xfId="1" applyNumberFormat="1" applyFont="1" applyProtection="1"/>
    <xf numFmtId="0" fontId="0" fillId="6" borderId="18" xfId="0" applyFill="1" applyBorder="1" applyProtection="1">
      <protection locked="0"/>
    </xf>
    <xf numFmtId="0" fontId="0" fillId="0" borderId="8"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164" fontId="10" fillId="5" borderId="0" xfId="6" applyNumberFormat="1" applyFill="1" applyAlignment="1" applyProtection="1">
      <alignment horizontal="center"/>
    </xf>
    <xf numFmtId="164" fontId="10" fillId="5" borderId="0" xfId="6" applyNumberFormat="1" applyFill="1" applyBorder="1" applyAlignment="1" applyProtection="1">
      <alignment horizontal="center"/>
    </xf>
    <xf numFmtId="0" fontId="0" fillId="6" borderId="18" xfId="0" applyFill="1" applyBorder="1" applyAlignment="1" applyProtection="1">
      <alignment horizontal="center"/>
      <protection locked="0"/>
    </xf>
    <xf numFmtId="0" fontId="0" fillId="5" borderId="0" xfId="0" applyFill="1" applyProtection="1">
      <protection locked="0"/>
    </xf>
    <xf numFmtId="0" fontId="6" fillId="7" borderId="3" xfId="5" applyNumberFormat="1" applyBorder="1">
      <alignment horizontal="center" vertical="center"/>
      <protection locked="0"/>
    </xf>
    <xf numFmtId="0" fontId="0" fillId="14" borderId="3" xfId="0" applyFill="1" applyBorder="1" applyAlignment="1" applyProtection="1">
      <alignment horizontal="center"/>
      <protection locked="0"/>
    </xf>
    <xf numFmtId="49" fontId="6" fillId="7" borderId="3" xfId="5" applyBorder="1" applyAlignment="1">
      <alignment horizontal="left" vertical="center"/>
      <protection locked="0"/>
    </xf>
    <xf numFmtId="0" fontId="6" fillId="7" borderId="3" xfId="5" applyNumberFormat="1" applyBorder="1" applyAlignment="1">
      <alignment horizontal="left" vertical="center"/>
      <protection locked="0"/>
    </xf>
    <xf numFmtId="164" fontId="7" fillId="4" borderId="2" xfId="2" applyNumberFormat="1" applyFont="1" applyFill="1" applyBorder="1" applyAlignment="1">
      <alignment horizontal="left" vertical="center"/>
    </xf>
    <xf numFmtId="164" fontId="7" fillId="4" borderId="29" xfId="2" applyNumberFormat="1" applyFont="1" applyFill="1" applyBorder="1" applyAlignment="1">
      <alignment horizontal="left" vertical="center"/>
    </xf>
    <xf numFmtId="164" fontId="7" fillId="4" borderId="0" xfId="2" applyNumberFormat="1" applyFont="1" applyFill="1" applyBorder="1" applyAlignment="1">
      <alignment horizontal="left" vertical="center"/>
    </xf>
    <xf numFmtId="164" fontId="8" fillId="0" borderId="0" xfId="4" applyFont="1" applyAlignment="1">
      <alignment horizontal="left"/>
    </xf>
    <xf numFmtId="164" fontId="0" fillId="13" borderId="18" xfId="4" applyFont="1" applyFill="1" applyBorder="1" applyAlignment="1">
      <alignment wrapText="1"/>
    </xf>
    <xf numFmtId="0" fontId="18" fillId="5" borderId="0" xfId="0" applyFont="1" applyFill="1" applyAlignment="1">
      <alignment horizontal="center" vertical="center" wrapText="1"/>
    </xf>
    <xf numFmtId="164" fontId="41" fillId="4" borderId="5" xfId="2" applyNumberFormat="1" applyFont="1" applyFill="1" applyBorder="1">
      <alignment vertical="center"/>
    </xf>
    <xf numFmtId="164" fontId="7" fillId="4" borderId="3" xfId="2" applyNumberFormat="1" applyFont="1" applyFill="1" applyBorder="1">
      <alignment vertical="center"/>
    </xf>
    <xf numFmtId="164" fontId="1" fillId="0" borderId="0" xfId="4"/>
    <xf numFmtId="164" fontId="1" fillId="5" borderId="0" xfId="4" applyFill="1"/>
    <xf numFmtId="164" fontId="7" fillId="4" borderId="5" xfId="2" applyNumberFormat="1" applyFont="1" applyFill="1" applyBorder="1">
      <alignment vertical="center"/>
    </xf>
    <xf numFmtId="0" fontId="10" fillId="5" borderId="0" xfId="6" applyFill="1" applyAlignment="1" applyProtection="1">
      <protection locked="0"/>
    </xf>
    <xf numFmtId="164" fontId="9" fillId="6" borderId="18" xfId="4" applyFont="1" applyFill="1" applyBorder="1" applyAlignment="1">
      <alignment horizontal="center"/>
    </xf>
    <xf numFmtId="0" fontId="0" fillId="14" borderId="3" xfId="0" applyFill="1" applyBorder="1" applyAlignment="1">
      <alignment horizontal="center"/>
    </xf>
    <xf numFmtId="0" fontId="37" fillId="15" borderId="0" xfId="0" applyFont="1" applyFill="1" applyAlignment="1">
      <alignment horizontal="left" vertical="top" wrapText="1"/>
    </xf>
    <xf numFmtId="0" fontId="36" fillId="5" borderId="0" xfId="0" applyFont="1" applyFill="1"/>
    <xf numFmtId="164" fontId="7" fillId="4" borderId="9" xfId="2" applyNumberFormat="1" applyFont="1" applyFill="1" applyBorder="1" applyAlignment="1">
      <alignment horizontal="left" vertical="center"/>
    </xf>
    <xf numFmtId="0" fontId="36" fillId="18" borderId="0" xfId="0" applyFont="1" applyFill="1"/>
    <xf numFmtId="164" fontId="5" fillId="5" borderId="0" xfId="4" applyFont="1" applyFill="1"/>
    <xf numFmtId="0" fontId="12" fillId="5" borderId="0" xfId="0" applyFont="1" applyFill="1" applyAlignment="1">
      <alignment horizontal="left" vertical="top" wrapText="1"/>
    </xf>
    <xf numFmtId="0" fontId="35" fillId="5" borderId="0" xfId="0" applyFont="1" applyFill="1" applyAlignment="1">
      <alignment horizontal="left" vertical="top"/>
    </xf>
    <xf numFmtId="0" fontId="32" fillId="5" borderId="0" xfId="0" applyFont="1" applyFill="1" applyAlignment="1">
      <alignment horizontal="left" vertical="top"/>
    </xf>
    <xf numFmtId="164" fontId="2" fillId="9" borderId="15" xfId="2" applyNumberFormat="1" applyFont="1" applyFill="1" applyBorder="1" applyAlignment="1">
      <alignment horizontal="center" vertical="center" wrapText="1"/>
    </xf>
    <xf numFmtId="164" fontId="2" fillId="9" borderId="3" xfId="2" applyNumberFormat="1" applyFont="1" applyFill="1" applyBorder="1" applyAlignment="1">
      <alignment horizontal="center" vertical="center" wrapText="1"/>
    </xf>
    <xf numFmtId="0" fontId="37" fillId="15" borderId="74" xfId="0" applyFont="1" applyFill="1" applyBorder="1" applyAlignment="1">
      <alignment horizontal="center" vertical="top" wrapText="1"/>
    </xf>
    <xf numFmtId="0" fontId="37" fillId="15" borderId="47" xfId="0" applyFont="1" applyFill="1" applyBorder="1" applyAlignment="1">
      <alignment horizontal="center" vertical="top" wrapText="1"/>
    </xf>
    <xf numFmtId="0" fontId="32" fillId="16" borderId="3" xfId="0" applyFont="1" applyFill="1" applyBorder="1" applyAlignment="1">
      <alignment horizontal="center" vertical="top" wrapText="1"/>
    </xf>
    <xf numFmtId="0" fontId="32" fillId="16" borderId="20" xfId="0" applyFont="1" applyFill="1" applyBorder="1" applyAlignment="1">
      <alignment horizontal="center" vertical="top" wrapText="1"/>
    </xf>
    <xf numFmtId="0" fontId="32" fillId="16" borderId="68" xfId="0" applyFont="1" applyFill="1" applyBorder="1" applyAlignment="1">
      <alignment horizontal="center" vertical="top" wrapText="1"/>
    </xf>
    <xf numFmtId="0" fontId="0" fillId="5" borderId="0" xfId="0" applyFill="1" applyAlignment="1">
      <alignment horizontal="center" vertical="center" wrapText="1"/>
    </xf>
    <xf numFmtId="0" fontId="34" fillId="17" borderId="25" xfId="0" applyFont="1" applyFill="1" applyBorder="1" applyAlignment="1">
      <alignment horizontal="center" vertical="center" wrapText="1"/>
    </xf>
    <xf numFmtId="0" fontId="34" fillId="17" borderId="20" xfId="0" applyFont="1" applyFill="1" applyBorder="1" applyAlignment="1">
      <alignment horizontal="center" vertical="center" wrapText="1"/>
    </xf>
    <xf numFmtId="0" fontId="37" fillId="15" borderId="24" xfId="0" applyFont="1" applyFill="1" applyBorder="1" applyAlignment="1">
      <alignment horizontal="left" vertical="top" wrapText="1"/>
    </xf>
    <xf numFmtId="0" fontId="32" fillId="16" borderId="69" xfId="0" applyFont="1" applyFill="1" applyBorder="1" applyAlignment="1">
      <alignment horizontal="center" vertical="top" wrapText="1"/>
    </xf>
    <xf numFmtId="166" fontId="34" fillId="17" borderId="20" xfId="0" applyNumberFormat="1" applyFont="1" applyFill="1" applyBorder="1" applyAlignment="1">
      <alignment horizontal="right" vertical="center" wrapText="1"/>
    </xf>
    <xf numFmtId="0" fontId="37" fillId="15" borderId="51" xfId="0" applyFont="1" applyFill="1" applyBorder="1" applyAlignment="1">
      <alignment horizontal="left" vertical="top" wrapText="1"/>
    </xf>
    <xf numFmtId="0" fontId="32" fillId="16" borderId="70" xfId="0" applyFont="1" applyFill="1" applyBorder="1" applyAlignment="1">
      <alignment horizontal="center" vertical="top" wrapText="1"/>
    </xf>
    <xf numFmtId="0" fontId="10" fillId="5" borderId="6" xfId="6" quotePrefix="1" applyFill="1" applyBorder="1" applyAlignment="1" applyProtection="1">
      <protection locked="0"/>
    </xf>
    <xf numFmtId="0" fontId="10" fillId="5" borderId="9" xfId="6" quotePrefix="1" applyFill="1" applyBorder="1" applyAlignment="1" applyProtection="1">
      <protection locked="0"/>
    </xf>
    <xf numFmtId="0" fontId="10" fillId="5" borderId="11" xfId="6" quotePrefix="1" applyFill="1" applyBorder="1" applyAlignment="1" applyProtection="1">
      <protection locked="0"/>
    </xf>
    <xf numFmtId="164" fontId="7" fillId="4" borderId="7" xfId="2" applyNumberFormat="1" applyFont="1" applyFill="1" applyBorder="1" applyAlignment="1">
      <alignment horizontal="left" vertical="center"/>
    </xf>
    <xf numFmtId="0" fontId="7" fillId="4" borderId="7" xfId="2" applyFont="1" applyFill="1" applyBorder="1" applyAlignment="1">
      <alignment horizontal="right" vertical="center"/>
    </xf>
    <xf numFmtId="0" fontId="0" fillId="5" borderId="0" xfId="0" applyFill="1" applyAlignment="1">
      <alignment vertical="center"/>
    </xf>
    <xf numFmtId="164" fontId="11" fillId="5" borderId="0" xfId="4" applyFont="1" applyFill="1" applyAlignment="1">
      <alignment horizontal="right"/>
    </xf>
    <xf numFmtId="164" fontId="7" fillId="4" borderId="12" xfId="2" applyNumberFormat="1" applyFont="1" applyFill="1" applyBorder="1" applyAlignment="1">
      <alignment horizontal="left" vertical="center"/>
    </xf>
    <xf numFmtId="164" fontId="8" fillId="5" borderId="0" xfId="4" applyFont="1" applyFill="1" applyAlignment="1">
      <alignment horizontal="left"/>
    </xf>
    <xf numFmtId="0" fontId="6" fillId="5" borderId="0" xfId="2" applyFill="1" applyBorder="1" applyAlignment="1">
      <alignment horizontal="center" vertical="center" wrapText="1"/>
    </xf>
    <xf numFmtId="0" fontId="12" fillId="5" borderId="0" xfId="0" applyFont="1" applyFill="1" applyAlignment="1">
      <alignment vertical="top" wrapText="1"/>
    </xf>
    <xf numFmtId="164" fontId="14" fillId="5" borderId="0" xfId="4" applyFont="1" applyFill="1" applyAlignment="1">
      <alignment horizontal="left"/>
    </xf>
    <xf numFmtId="164" fontId="15" fillId="5" borderId="0" xfId="4" applyFont="1" applyFill="1" applyAlignment="1">
      <alignment horizontal="right"/>
    </xf>
    <xf numFmtId="164" fontId="2" fillId="9" borderId="14" xfId="2" applyNumberFormat="1" applyFont="1" applyFill="1" applyBorder="1" applyAlignment="1">
      <alignment horizontal="center" vertical="center" wrapText="1"/>
    </xf>
    <xf numFmtId="0" fontId="37" fillId="15" borderId="61" xfId="0" applyFont="1" applyFill="1" applyBorder="1" applyAlignment="1">
      <alignment horizontal="center" vertical="top" wrapText="1"/>
    </xf>
    <xf numFmtId="0" fontId="37" fillId="15" borderId="62" xfId="0" applyFont="1" applyFill="1" applyBorder="1" applyAlignment="1">
      <alignment horizontal="center" vertical="top" wrapText="1"/>
    </xf>
    <xf numFmtId="0" fontId="37" fillId="15" borderId="50" xfId="0" applyFont="1" applyFill="1" applyBorder="1" applyAlignment="1">
      <alignment horizontal="center" vertical="top" wrapText="1"/>
    </xf>
    <xf numFmtId="0" fontId="37" fillId="15" borderId="4" xfId="0" applyFont="1" applyFill="1" applyBorder="1" applyAlignment="1">
      <alignment horizontal="center" vertical="top" wrapText="1"/>
    </xf>
    <xf numFmtId="0" fontId="18" fillId="5" borderId="0" xfId="0" applyFont="1" applyFill="1"/>
    <xf numFmtId="0" fontId="32" fillId="16" borderId="25" xfId="0" applyFont="1" applyFill="1" applyBorder="1" applyAlignment="1">
      <alignment horizontal="center" vertical="top" wrapText="1"/>
    </xf>
    <xf numFmtId="0" fontId="37" fillId="15" borderId="21" xfId="0" applyFont="1" applyFill="1" applyBorder="1" applyAlignment="1">
      <alignment horizontal="left" vertical="top" wrapText="1"/>
    </xf>
    <xf numFmtId="0" fontId="37" fillId="15" borderId="22" xfId="0" applyFont="1" applyFill="1" applyBorder="1" applyAlignment="1">
      <alignment horizontal="left" vertical="top" wrapText="1"/>
    </xf>
    <xf numFmtId="164" fontId="0" fillId="5" borderId="0" xfId="4" applyFont="1" applyFill="1"/>
    <xf numFmtId="0" fontId="5" fillId="5" borderId="0" xfId="0" applyFont="1" applyFill="1"/>
    <xf numFmtId="0" fontId="0" fillId="5" borderId="0" xfId="0" applyFill="1" applyAlignment="1">
      <alignment wrapText="1"/>
    </xf>
    <xf numFmtId="164" fontId="7" fillId="4" borderId="44" xfId="2" applyNumberFormat="1" applyFont="1" applyFill="1" applyBorder="1" applyAlignment="1">
      <alignment horizontal="left" vertical="center"/>
    </xf>
    <xf numFmtId="0" fontId="7" fillId="4" borderId="8" xfId="2" applyFont="1" applyFill="1" applyBorder="1" applyAlignment="1">
      <alignment horizontal="right" vertical="center"/>
    </xf>
    <xf numFmtId="0" fontId="7" fillId="4" borderId="0" xfId="2" applyFont="1" applyFill="1" applyBorder="1" applyAlignment="1">
      <alignment horizontal="right" vertical="center"/>
    </xf>
    <xf numFmtId="0" fontId="37" fillId="15" borderId="35" xfId="0" applyFont="1" applyFill="1" applyBorder="1" applyAlignment="1">
      <alignment horizontal="center" vertical="center" wrapText="1"/>
    </xf>
    <xf numFmtId="0" fontId="32" fillId="16" borderId="20" xfId="0" applyFont="1" applyFill="1" applyBorder="1" applyAlignment="1">
      <alignment horizontal="left" vertical="top" wrapText="1"/>
    </xf>
    <xf numFmtId="164" fontId="9" fillId="6" borderId="14" xfId="4" applyFont="1" applyFill="1" applyBorder="1" applyAlignment="1">
      <alignment horizontal="center"/>
    </xf>
    <xf numFmtId="0" fontId="34" fillId="5" borderId="0" xfId="0" applyFont="1" applyFill="1" applyAlignment="1">
      <alignment horizontal="center" vertical="top" wrapText="1"/>
    </xf>
    <xf numFmtId="164" fontId="12" fillId="5" borderId="0" xfId="4" applyFont="1" applyFill="1"/>
    <xf numFmtId="0" fontId="33" fillId="15" borderId="21" xfId="0" applyFont="1" applyFill="1" applyBorder="1" applyAlignment="1">
      <alignment horizontal="left" vertical="top" wrapText="1"/>
    </xf>
    <xf numFmtId="0" fontId="12" fillId="5" borderId="10" xfId="0" applyFont="1" applyFill="1" applyBorder="1" applyAlignment="1">
      <alignment vertical="top" wrapText="1"/>
    </xf>
    <xf numFmtId="0" fontId="4" fillId="5" borderId="0" xfId="0" applyFont="1" applyFill="1"/>
    <xf numFmtId="0" fontId="0" fillId="5" borderId="0" xfId="0" applyFill="1" applyAlignment="1">
      <alignment horizontal="center"/>
    </xf>
    <xf numFmtId="164" fontId="3" fillId="5" borderId="0" xfId="4" applyFont="1" applyFill="1"/>
    <xf numFmtId="0" fontId="37" fillId="15" borderId="72" xfId="0" applyFont="1" applyFill="1" applyBorder="1" applyAlignment="1">
      <alignment horizontal="center" vertical="top" wrapText="1"/>
    </xf>
    <xf numFmtId="0" fontId="37" fillId="15" borderId="27" xfId="0" applyFont="1" applyFill="1" applyBorder="1" applyAlignment="1">
      <alignment horizontal="center" vertical="top" wrapText="1"/>
    </xf>
    <xf numFmtId="0" fontId="37" fillId="15" borderId="26" xfId="0" applyFont="1" applyFill="1" applyBorder="1" applyAlignment="1">
      <alignment horizontal="center" vertical="top" wrapText="1"/>
    </xf>
    <xf numFmtId="164" fontId="7" fillId="4" borderId="6" xfId="2" applyNumberFormat="1" applyFont="1" applyFill="1" applyBorder="1" applyAlignment="1">
      <alignment horizontal="left" vertical="center"/>
    </xf>
    <xf numFmtId="164" fontId="7" fillId="4" borderId="11" xfId="2" applyNumberFormat="1" applyFont="1" applyFill="1" applyBorder="1" applyAlignment="1">
      <alignment horizontal="left" vertical="center"/>
    </xf>
    <xf numFmtId="0" fontId="7" fillId="4" borderId="16" xfId="2" applyFont="1" applyFill="1" applyBorder="1" applyAlignment="1">
      <alignment horizontal="right" vertical="center"/>
    </xf>
    <xf numFmtId="3" fontId="17" fillId="8" borderId="3" xfId="7" applyNumberFormat="1" applyFont="1" applyBorder="1">
      <alignment horizontal="center" vertical="center"/>
      <protection locked="0"/>
    </xf>
    <xf numFmtId="3" fontId="17" fillId="8" borderId="3" xfId="7" applyNumberFormat="1" applyFont="1" applyBorder="1" applyAlignment="1">
      <alignment horizontal="right" vertical="center"/>
      <protection locked="0"/>
    </xf>
    <xf numFmtId="3" fontId="17" fillId="8" borderId="3" xfId="7" applyNumberFormat="1" applyFont="1" applyBorder="1" applyAlignment="1">
      <alignment horizontal="center"/>
      <protection locked="0"/>
    </xf>
    <xf numFmtId="0" fontId="7" fillId="4" borderId="15" xfId="2" applyFont="1" applyFill="1" applyBorder="1" applyAlignment="1">
      <alignment horizontal="right" vertical="center"/>
    </xf>
    <xf numFmtId="164" fontId="2" fillId="9" borderId="4" xfId="2" applyNumberFormat="1" applyFont="1" applyFill="1" applyBorder="1" applyAlignment="1">
      <alignment horizontal="center" vertical="center" wrapText="1"/>
    </xf>
    <xf numFmtId="0" fontId="17" fillId="5" borderId="3" xfId="2" applyFont="1" applyFill="1" applyBorder="1" applyAlignment="1">
      <alignment horizontal="center" vertical="center" wrapText="1"/>
    </xf>
    <xf numFmtId="0" fontId="12" fillId="5" borderId="0" xfId="0" quotePrefix="1" applyFont="1" applyFill="1" applyAlignment="1">
      <alignment horizontal="right"/>
    </xf>
    <xf numFmtId="0" fontId="34" fillId="16" borderId="20" xfId="0" applyFont="1" applyFill="1" applyBorder="1" applyAlignment="1">
      <alignment horizontal="center" vertical="top" wrapText="1"/>
    </xf>
    <xf numFmtId="0" fontId="34" fillId="5" borderId="25" xfId="0" applyFont="1" applyFill="1" applyBorder="1" applyAlignment="1">
      <alignment horizontal="center" vertical="top" wrapText="1"/>
    </xf>
    <xf numFmtId="0" fontId="37" fillId="15" borderId="26" xfId="0" applyFont="1" applyFill="1" applyBorder="1" applyAlignment="1">
      <alignment horizontal="left" vertical="top" wrapText="1"/>
    </xf>
    <xf numFmtId="0" fontId="0" fillId="5" borderId="0" xfId="0" quotePrefix="1" applyFill="1"/>
    <xf numFmtId="0" fontId="0" fillId="14" borderId="18" xfId="0" applyFill="1" applyBorder="1" applyAlignment="1" applyProtection="1">
      <alignment horizontal="center"/>
      <protection locked="0"/>
    </xf>
    <xf numFmtId="0" fontId="0" fillId="5" borderId="0" xfId="0" applyFill="1" applyAlignment="1">
      <alignment horizontal="left"/>
    </xf>
    <xf numFmtId="0" fontId="12" fillId="5" borderId="0" xfId="0" applyFont="1" applyFill="1" applyAlignment="1">
      <alignment horizontal="center"/>
    </xf>
    <xf numFmtId="164" fontId="2" fillId="9" borderId="18" xfId="2" applyNumberFormat="1" applyFont="1" applyFill="1" applyBorder="1" applyAlignment="1">
      <alignment vertical="center" wrapText="1"/>
    </xf>
    <xf numFmtId="0" fontId="17" fillId="5" borderId="3" xfId="2" applyFont="1" applyFill="1" applyBorder="1" applyAlignment="1">
      <alignment vertical="center" wrapText="1"/>
    </xf>
    <xf numFmtId="0" fontId="17" fillId="5" borderId="5" xfId="2" applyFont="1" applyFill="1" applyBorder="1" applyAlignment="1">
      <alignment vertical="center" wrapText="1"/>
    </xf>
    <xf numFmtId="0" fontId="12" fillId="5" borderId="10" xfId="0" applyFont="1" applyFill="1" applyBorder="1" applyAlignment="1">
      <alignment horizontal="left" vertical="top" wrapText="1"/>
    </xf>
    <xf numFmtId="0" fontId="18" fillId="0" borderId="3" xfId="0" applyFont="1" applyBorder="1" applyAlignment="1">
      <alignment vertical="center" wrapText="1"/>
    </xf>
    <xf numFmtId="0" fontId="23" fillId="0" borderId="3" xfId="0" applyFont="1" applyBorder="1" applyAlignment="1">
      <alignment horizontal="center" vertical="top" wrapText="1"/>
    </xf>
    <xf numFmtId="0" fontId="24" fillId="5" borderId="0" xfId="0" applyFont="1" applyFill="1" applyAlignment="1">
      <alignment horizontal="left" indent="1"/>
    </xf>
    <xf numFmtId="0" fontId="25" fillId="0" borderId="0" xfId="0" applyFont="1"/>
    <xf numFmtId="0" fontId="27" fillId="5" borderId="0" xfId="0" applyFont="1" applyFill="1" applyAlignment="1">
      <alignment horizontal="left"/>
    </xf>
    <xf numFmtId="0" fontId="37" fillId="15" borderId="14" xfId="0" applyFont="1" applyFill="1" applyBorder="1" applyAlignment="1">
      <alignment horizontal="center" vertical="center" wrapText="1"/>
    </xf>
    <xf numFmtId="0" fontId="37" fillId="15" borderId="16" xfId="0" applyFont="1" applyFill="1" applyBorder="1" applyAlignment="1">
      <alignment horizontal="center" vertical="center" wrapText="1"/>
    </xf>
    <xf numFmtId="0" fontId="25" fillId="5" borderId="0" xfId="0" applyFont="1" applyFill="1"/>
    <xf numFmtId="0" fontId="26" fillId="5" borderId="0" xfId="0" applyFont="1" applyFill="1" applyAlignment="1">
      <alignment horizontal="center"/>
    </xf>
    <xf numFmtId="0" fontId="34" fillId="16" borderId="20" xfId="0" applyFont="1" applyFill="1" applyBorder="1" applyAlignment="1">
      <alignment horizontal="left" vertical="top" wrapText="1"/>
    </xf>
    <xf numFmtId="0" fontId="38" fillId="15" borderId="26" xfId="0" applyFont="1" applyFill="1" applyBorder="1" applyAlignment="1">
      <alignment horizontal="left" vertical="top" wrapText="1"/>
    </xf>
    <xf numFmtId="0" fontId="29" fillId="10" borderId="0" xfId="0" applyFont="1" applyFill="1" applyAlignment="1">
      <alignment horizontal="left"/>
    </xf>
    <xf numFmtId="0" fontId="24" fillId="0" borderId="0" xfId="0" applyFont="1" applyAlignment="1">
      <alignment horizontal="left" indent="1"/>
    </xf>
    <xf numFmtId="0" fontId="37" fillId="15" borderId="63" xfId="0" applyFont="1" applyFill="1" applyBorder="1" applyAlignment="1">
      <alignment horizontal="center" vertical="center" wrapText="1"/>
    </xf>
    <xf numFmtId="0" fontId="37" fillId="15" borderId="3" xfId="0" applyFont="1" applyFill="1" applyBorder="1" applyAlignment="1">
      <alignment horizontal="center" vertical="center" wrapText="1"/>
    </xf>
    <xf numFmtId="3" fontId="17" fillId="8" borderId="18" xfId="7" applyNumberFormat="1" applyFont="1" applyBorder="1">
      <alignment horizontal="center" vertical="center"/>
      <protection locked="0"/>
    </xf>
    <xf numFmtId="164" fontId="2" fillId="9" borderId="18" xfId="2" applyNumberFormat="1" applyFont="1" applyFill="1" applyBorder="1" applyAlignment="1">
      <alignment horizontal="center" vertical="center" wrapText="1"/>
    </xf>
    <xf numFmtId="0" fontId="37" fillId="15" borderId="35" xfId="0" applyFont="1" applyFill="1" applyBorder="1" applyAlignment="1">
      <alignment horizontal="center" vertical="top" wrapText="1"/>
    </xf>
    <xf numFmtId="0" fontId="0" fillId="11" borderId="18" xfId="0" applyFill="1" applyBorder="1"/>
    <xf numFmtId="0" fontId="0" fillId="5" borderId="0" xfId="0" applyFill="1" applyAlignment="1">
      <alignment horizontal="left" vertical="center"/>
    </xf>
    <xf numFmtId="0" fontId="0" fillId="14" borderId="18" xfId="0" applyFill="1" applyBorder="1" applyProtection="1">
      <protection locked="0"/>
    </xf>
    <xf numFmtId="0" fontId="12" fillId="5" borderId="0" xfId="0" applyFont="1" applyFill="1" applyAlignment="1">
      <alignment horizontal="center" vertical="top" wrapText="1"/>
    </xf>
    <xf numFmtId="164" fontId="0" fillId="13" borderId="3" xfId="4" applyFont="1" applyFill="1" applyBorder="1" applyAlignment="1">
      <alignment wrapText="1"/>
    </xf>
    <xf numFmtId="0" fontId="32" fillId="5" borderId="0" xfId="0" applyFont="1" applyFill="1" applyAlignment="1">
      <alignment vertical="top"/>
    </xf>
    <xf numFmtId="0" fontId="37" fillId="15" borderId="19" xfId="0" applyFont="1" applyFill="1" applyBorder="1" applyAlignment="1">
      <alignment horizontal="center" vertical="top" wrapText="1"/>
    </xf>
    <xf numFmtId="0" fontId="37" fillId="15" borderId="36" xfId="0" applyFont="1" applyFill="1" applyBorder="1" applyAlignment="1">
      <alignment horizontal="center" vertical="top" wrapText="1"/>
    </xf>
    <xf numFmtId="0" fontId="32" fillId="16" borderId="37" xfId="0" applyFont="1" applyFill="1" applyBorder="1" applyAlignment="1">
      <alignment horizontal="center" vertical="top" wrapText="1"/>
    </xf>
    <xf numFmtId="0" fontId="32" fillId="16" borderId="38" xfId="0" applyFont="1" applyFill="1" applyBorder="1" applyAlignment="1">
      <alignment horizontal="center" vertical="top" wrapText="1"/>
    </xf>
    <xf numFmtId="0" fontId="32" fillId="16" borderId="34" xfId="0" applyFont="1" applyFill="1" applyBorder="1" applyAlignment="1">
      <alignment horizontal="center" vertical="top" wrapText="1"/>
    </xf>
    <xf numFmtId="0" fontId="37" fillId="15" borderId="16" xfId="0" applyFont="1" applyFill="1" applyBorder="1" applyAlignment="1">
      <alignment horizontal="left" vertical="top" wrapText="1"/>
    </xf>
    <xf numFmtId="0" fontId="32" fillId="16" borderId="31" xfId="0" applyFont="1" applyFill="1" applyBorder="1" applyAlignment="1">
      <alignment horizontal="center" vertical="top" wrapText="1"/>
    </xf>
    <xf numFmtId="0" fontId="37" fillId="15" borderId="73" xfId="0" applyFont="1" applyFill="1" applyBorder="1" applyAlignment="1">
      <alignment horizontal="left" vertical="top" wrapText="1"/>
    </xf>
    <xf numFmtId="0" fontId="37" fillId="15" borderId="32" xfId="0" applyFont="1" applyFill="1" applyBorder="1" applyAlignment="1">
      <alignment horizontal="left" vertical="top" wrapText="1"/>
    </xf>
    <xf numFmtId="0" fontId="37" fillId="15" borderId="34" xfId="0" applyFont="1" applyFill="1" applyBorder="1" applyAlignment="1">
      <alignment horizontal="left" vertical="top" wrapText="1"/>
    </xf>
    <xf numFmtId="0" fontId="0" fillId="14" borderId="18" xfId="0" applyFill="1" applyBorder="1" applyAlignment="1" applyProtection="1">
      <alignment horizontal="center" vertical="center"/>
      <protection locked="0"/>
    </xf>
    <xf numFmtId="0" fontId="7" fillId="4" borderId="7" xfId="2" applyFont="1" applyFill="1" applyBorder="1">
      <alignment vertical="center"/>
    </xf>
    <xf numFmtId="0" fontId="0" fillId="5" borderId="11" xfId="0" applyFill="1" applyBorder="1"/>
    <xf numFmtId="0" fontId="0" fillId="5" borderId="12" xfId="0" applyFill="1" applyBorder="1"/>
    <xf numFmtId="0" fontId="0" fillId="5" borderId="12" xfId="0" applyFill="1" applyBorder="1" applyAlignment="1">
      <alignment horizontal="center"/>
    </xf>
    <xf numFmtId="0" fontId="0" fillId="5" borderId="13" xfId="0" applyFill="1" applyBorder="1" applyAlignment="1">
      <alignment horizontal="center"/>
    </xf>
    <xf numFmtId="0" fontId="0" fillId="5" borderId="0" xfId="0" applyFill="1" applyAlignment="1">
      <alignment horizontal="center" vertical="center"/>
    </xf>
    <xf numFmtId="164" fontId="2" fillId="9" borderId="11" xfId="2" applyNumberFormat="1" applyFont="1" applyFill="1" applyBorder="1" applyAlignment="1">
      <alignment horizontal="center" vertical="center" wrapText="1"/>
    </xf>
    <xf numFmtId="0" fontId="17" fillId="5" borderId="18" xfId="2" applyFont="1" applyFill="1" applyBorder="1" applyAlignment="1">
      <alignment horizontal="center" vertical="center"/>
    </xf>
    <xf numFmtId="0" fontId="33" fillId="15" borderId="35"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4" fillId="16" borderId="57"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7" fillId="15" borderId="28" xfId="0" applyFont="1" applyFill="1" applyBorder="1" applyAlignment="1">
      <alignment horizontal="right" vertical="top" wrapText="1"/>
    </xf>
    <xf numFmtId="0" fontId="32" fillId="16" borderId="32" xfId="0" applyFont="1" applyFill="1" applyBorder="1" applyAlignment="1">
      <alignment horizontal="center" vertical="top" wrapText="1"/>
    </xf>
    <xf numFmtId="0" fontId="0" fillId="0" borderId="0" xfId="0" applyAlignment="1">
      <alignment horizontal="center"/>
    </xf>
    <xf numFmtId="0" fontId="26" fillId="0" borderId="0" xfId="0" applyFont="1" applyAlignment="1">
      <alignment horizontal="center"/>
    </xf>
    <xf numFmtId="0" fontId="37" fillId="15" borderId="45" xfId="0" applyFont="1" applyFill="1" applyBorder="1" applyAlignment="1">
      <alignment horizontal="center" vertical="top" wrapText="1"/>
    </xf>
    <xf numFmtId="0" fontId="37" fillId="15" borderId="46" xfId="0" applyFont="1" applyFill="1" applyBorder="1" applyAlignment="1">
      <alignment horizontal="center" vertical="top" wrapText="1"/>
    </xf>
    <xf numFmtId="0" fontId="39" fillId="16" borderId="41" xfId="0" applyFont="1" applyFill="1" applyBorder="1" applyAlignment="1">
      <alignment horizontal="center" vertical="top" wrapText="1"/>
    </xf>
    <xf numFmtId="166" fontId="32" fillId="17" borderId="30" xfId="0" applyNumberFormat="1" applyFont="1" applyFill="1" applyBorder="1" applyAlignment="1">
      <alignment horizontal="center" vertical="center" wrapText="1"/>
    </xf>
    <xf numFmtId="166" fontId="32" fillId="17" borderId="25" xfId="0" applyNumberFormat="1" applyFont="1" applyFill="1" applyBorder="1" applyAlignment="1">
      <alignment horizontal="center" vertical="center" wrapText="1"/>
    </xf>
    <xf numFmtId="166" fontId="32" fillId="17" borderId="20" xfId="0" applyNumberFormat="1" applyFont="1" applyFill="1" applyBorder="1" applyAlignment="1">
      <alignment horizontal="center" vertical="center" wrapText="1"/>
    </xf>
    <xf numFmtId="0" fontId="39" fillId="16" borderId="32" xfId="0" applyFont="1" applyFill="1" applyBorder="1" applyAlignment="1">
      <alignment horizontal="center" vertical="top" wrapText="1"/>
    </xf>
    <xf numFmtId="0" fontId="39" fillId="16" borderId="34" xfId="0" applyFont="1" applyFill="1" applyBorder="1" applyAlignment="1">
      <alignment horizontal="center" vertical="top" wrapText="1"/>
    </xf>
    <xf numFmtId="164" fontId="6" fillId="5" borderId="0" xfId="4" applyFont="1" applyFill="1" applyAlignment="1">
      <alignment horizontal="center"/>
    </xf>
    <xf numFmtId="0" fontId="37" fillId="15" borderId="72" xfId="0" applyFont="1" applyFill="1" applyBorder="1" applyAlignment="1">
      <alignment horizontal="center" vertical="center" wrapText="1"/>
    </xf>
    <xf numFmtId="0" fontId="37" fillId="15" borderId="27" xfId="0" applyFont="1" applyFill="1" applyBorder="1" applyAlignment="1">
      <alignment horizontal="center" vertical="center" wrapText="1"/>
    </xf>
    <xf numFmtId="0" fontId="37" fillId="15" borderId="70" xfId="0" applyFont="1" applyFill="1" applyBorder="1" applyAlignment="1">
      <alignment horizontal="center" vertical="center" wrapText="1"/>
    </xf>
    <xf numFmtId="0" fontId="18" fillId="5" borderId="0" xfId="0" applyFont="1" applyFill="1" applyAlignment="1">
      <alignment horizontal="center"/>
    </xf>
    <xf numFmtId="0" fontId="19" fillId="5" borderId="0" xfId="0" quotePrefix="1" applyFont="1" applyFill="1" applyAlignment="1">
      <alignment horizontal="center" vertical="center"/>
    </xf>
    <xf numFmtId="0" fontId="40" fillId="15" borderId="8" xfId="0" applyFont="1" applyFill="1" applyBorder="1" applyAlignment="1">
      <alignment horizontal="left" vertical="top" wrapText="1"/>
    </xf>
    <xf numFmtId="0" fontId="40" fillId="15" borderId="68" xfId="0" applyFont="1" applyFill="1" applyBorder="1" applyAlignment="1">
      <alignment horizontal="left" vertical="top" wrapText="1"/>
    </xf>
    <xf numFmtId="0" fontId="40" fillId="15" borderId="69" xfId="0" applyFont="1" applyFill="1" applyBorder="1" applyAlignment="1">
      <alignment horizontal="left" vertical="top" wrapText="1"/>
    </xf>
    <xf numFmtId="0" fontId="40" fillId="15" borderId="70" xfId="0" applyFont="1" applyFill="1" applyBorder="1" applyAlignment="1">
      <alignment horizontal="left" vertical="top" wrapText="1"/>
    </xf>
    <xf numFmtId="0" fontId="16" fillId="5" borderId="0" xfId="2" applyFont="1" applyFill="1" applyBorder="1" applyAlignment="1">
      <alignment horizontal="center" vertical="center" wrapText="1"/>
    </xf>
    <xf numFmtId="0" fontId="17" fillId="5" borderId="0" xfId="0" applyFont="1" applyFill="1" applyAlignment="1">
      <alignment vertical="center" wrapText="1"/>
    </xf>
    <xf numFmtId="0" fontId="17" fillId="5" borderId="17" xfId="0" applyFont="1" applyFill="1" applyBorder="1" applyAlignment="1">
      <alignment vertical="center" wrapText="1"/>
    </xf>
    <xf numFmtId="0" fontId="37" fillId="15" borderId="68" xfId="0" applyFont="1" applyFill="1" applyBorder="1" applyAlignment="1">
      <alignment horizontal="center" vertical="center" wrapText="1"/>
    </xf>
    <xf numFmtId="0" fontId="16" fillId="5" borderId="0" xfId="0" applyFont="1" applyFill="1"/>
    <xf numFmtId="0" fontId="0" fillId="12" borderId="18" xfId="0" applyFill="1" applyBorder="1"/>
    <xf numFmtId="0" fontId="20" fillId="5" borderId="0" xfId="0" applyFont="1" applyFill="1" applyAlignment="1">
      <alignment horizontal="justify" vertical="center"/>
    </xf>
    <xf numFmtId="0" fontId="17" fillId="5" borderId="0" xfId="0" applyFont="1" applyFill="1" applyAlignment="1">
      <alignment horizontal="left" vertical="center" wrapText="1"/>
    </xf>
    <xf numFmtId="0" fontId="17" fillId="5" borderId="17" xfId="0" applyFont="1" applyFill="1" applyBorder="1" applyAlignment="1">
      <alignment horizontal="left" vertical="center" wrapText="1"/>
    </xf>
    <xf numFmtId="3" fontId="6" fillId="8" borderId="18" xfId="7" applyNumberFormat="1" applyBorder="1">
      <alignment horizontal="center" vertical="center"/>
      <protection locked="0"/>
    </xf>
    <xf numFmtId="164" fontId="7" fillId="4" borderId="8" xfId="2" applyNumberFormat="1" applyFont="1" applyFill="1" applyBorder="1">
      <alignment vertical="center"/>
    </xf>
    <xf numFmtId="164" fontId="7" fillId="4" borderId="10" xfId="2" applyNumberFormat="1" applyFont="1" applyFill="1" applyBorder="1">
      <alignment vertical="center"/>
    </xf>
    <xf numFmtId="164" fontId="7" fillId="4" borderId="13" xfId="2" applyNumberFormat="1" applyFont="1" applyFill="1" applyBorder="1">
      <alignment vertical="center"/>
    </xf>
    <xf numFmtId="164" fontId="7" fillId="4" borderId="9" xfId="2" applyNumberFormat="1" applyFont="1" applyFill="1" applyBorder="1" applyAlignment="1">
      <alignment horizontal="left" vertical="center"/>
    </xf>
    <xf numFmtId="164" fontId="7" fillId="4" borderId="0" xfId="2" applyNumberFormat="1" applyFont="1" applyFill="1" applyBorder="1" applyAlignment="1">
      <alignment horizontal="left" vertical="center"/>
    </xf>
    <xf numFmtId="0" fontId="7" fillId="4" borderId="0" xfId="2" applyFont="1" applyFill="1" applyBorder="1" applyAlignment="1">
      <alignment horizontal="left" vertical="center"/>
    </xf>
    <xf numFmtId="164" fontId="9" fillId="6" borderId="14" xfId="4" applyFont="1" applyFill="1" applyBorder="1" applyAlignment="1">
      <alignment horizontal="center" vertical="center"/>
    </xf>
    <xf numFmtId="164" fontId="9" fillId="6" borderId="15" xfId="4" applyFont="1" applyFill="1" applyBorder="1" applyAlignment="1">
      <alignment horizontal="center" vertical="center"/>
    </xf>
    <xf numFmtId="164" fontId="9" fillId="6" borderId="16" xfId="4" applyFont="1" applyFill="1" applyBorder="1" applyAlignment="1">
      <alignment horizontal="center" vertical="center"/>
    </xf>
    <xf numFmtId="0" fontId="12" fillId="5" borderId="0" xfId="0" applyFont="1" applyFill="1" applyAlignment="1">
      <alignment horizontal="left" vertical="top" wrapText="1"/>
    </xf>
    <xf numFmtId="0" fontId="37" fillId="15" borderId="48" xfId="0" applyFont="1" applyFill="1" applyBorder="1" applyAlignment="1">
      <alignment horizontal="left" vertical="top" wrapText="1"/>
    </xf>
    <xf numFmtId="0" fontId="37" fillId="15" borderId="49" xfId="0" applyFont="1" applyFill="1" applyBorder="1" applyAlignment="1">
      <alignment horizontal="left" vertical="top" wrapText="1"/>
    </xf>
    <xf numFmtId="0" fontId="37" fillId="15" borderId="50" xfId="0" applyFont="1" applyFill="1" applyBorder="1" applyAlignment="1">
      <alignment horizontal="left" vertical="top" wrapText="1"/>
    </xf>
    <xf numFmtId="0" fontId="37" fillId="15" borderId="24" xfId="0" applyFont="1" applyFill="1" applyBorder="1" applyAlignment="1">
      <alignment horizontal="left" vertical="top" wrapText="1"/>
    </xf>
    <xf numFmtId="0" fontId="37" fillId="15" borderId="52" xfId="0" applyFont="1" applyFill="1" applyBorder="1" applyAlignment="1">
      <alignment horizontal="left" vertical="top" wrapText="1"/>
    </xf>
    <xf numFmtId="0" fontId="37" fillId="15" borderId="51" xfId="0" applyFont="1" applyFill="1" applyBorder="1" applyAlignment="1">
      <alignment horizontal="left" vertical="top" wrapText="1"/>
    </xf>
    <xf numFmtId="0" fontId="37" fillId="15" borderId="53" xfId="0" applyFont="1" applyFill="1" applyBorder="1" applyAlignment="1">
      <alignment horizontal="left" vertical="top" wrapText="1"/>
    </xf>
    <xf numFmtId="0" fontId="37" fillId="15" borderId="54" xfId="0" applyFont="1" applyFill="1" applyBorder="1" applyAlignment="1">
      <alignment horizontal="left" vertical="top" wrapText="1"/>
    </xf>
    <xf numFmtId="0" fontId="32" fillId="5" borderId="0" xfId="0" applyFont="1" applyFill="1" applyAlignment="1">
      <alignment horizontal="left" vertical="top"/>
    </xf>
    <xf numFmtId="0" fontId="37" fillId="15" borderId="6" xfId="0" applyFont="1" applyFill="1" applyBorder="1" applyAlignment="1">
      <alignment horizontal="left" vertical="top" wrapText="1"/>
    </xf>
    <xf numFmtId="0" fontId="37" fillId="15" borderId="9" xfId="0" applyFont="1" applyFill="1" applyBorder="1" applyAlignment="1">
      <alignment horizontal="left" vertical="top" wrapText="1"/>
    </xf>
    <xf numFmtId="0" fontId="37" fillId="15" borderId="11" xfId="0" applyFont="1" applyFill="1" applyBorder="1" applyAlignment="1">
      <alignment horizontal="left" vertical="top" wrapText="1"/>
    </xf>
    <xf numFmtId="0" fontId="37" fillId="15" borderId="58" xfId="0" applyFont="1" applyFill="1" applyBorder="1" applyAlignment="1">
      <alignment horizontal="left" vertical="top" wrapText="1"/>
    </xf>
    <xf numFmtId="0" fontId="37" fillId="15" borderId="59" xfId="0" applyFont="1" applyFill="1" applyBorder="1" applyAlignment="1">
      <alignment horizontal="left" vertical="top" wrapText="1"/>
    </xf>
    <xf numFmtId="0" fontId="37" fillId="15" borderId="55" xfId="0" applyFont="1" applyFill="1" applyBorder="1" applyAlignment="1">
      <alignment horizontal="left" vertical="top" wrapText="1"/>
    </xf>
    <xf numFmtId="0" fontId="37" fillId="15" borderId="56" xfId="0" applyFont="1" applyFill="1" applyBorder="1" applyAlignment="1">
      <alignment horizontal="left" vertical="top" wrapText="1"/>
    </xf>
    <xf numFmtId="0" fontId="37" fillId="15" borderId="21" xfId="0" applyFont="1" applyFill="1" applyBorder="1" applyAlignment="1">
      <alignment horizontal="left" vertical="top" wrapText="1"/>
    </xf>
    <xf numFmtId="164" fontId="2" fillId="9" borderId="14" xfId="2" applyNumberFormat="1" applyFont="1" applyFill="1" applyBorder="1" applyAlignment="1">
      <alignment horizontal="center" vertical="center" wrapText="1"/>
    </xf>
    <xf numFmtId="164" fontId="2" fillId="9" borderId="16" xfId="2" applyNumberFormat="1" applyFont="1" applyFill="1" applyBorder="1" applyAlignment="1">
      <alignment horizontal="center" vertical="center" wrapText="1"/>
    </xf>
    <xf numFmtId="0" fontId="42" fillId="5" borderId="14"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7" fillId="4" borderId="7" xfId="2" applyFont="1" applyFill="1" applyBorder="1" applyAlignment="1">
      <alignment horizontal="right" vertical="center"/>
    </xf>
    <xf numFmtId="164" fontId="2" fillId="9" borderId="6" xfId="2" applyNumberFormat="1" applyFont="1" applyFill="1" applyBorder="1" applyAlignment="1">
      <alignment horizontal="center" vertical="center"/>
    </xf>
    <xf numFmtId="164" fontId="2" fillId="9" borderId="8" xfId="2" applyNumberFormat="1" applyFont="1" applyFill="1" applyBorder="1" applyAlignment="1">
      <alignment horizontal="center" vertical="center"/>
    </xf>
    <xf numFmtId="0" fontId="0" fillId="5" borderId="0" xfId="0" applyFill="1" applyAlignment="1">
      <alignment horizontal="left" vertical="center" wrapText="1"/>
    </xf>
    <xf numFmtId="0" fontId="0" fillId="5" borderId="17" xfId="0" applyFill="1" applyBorder="1" applyAlignment="1">
      <alignment horizontal="left" vertical="center" wrapText="1"/>
    </xf>
    <xf numFmtId="164" fontId="7" fillId="4" borderId="11" xfId="2" applyNumberFormat="1" applyFont="1" applyFill="1" applyBorder="1" applyAlignment="1">
      <alignment horizontal="center" vertical="center"/>
    </xf>
    <xf numFmtId="164" fontId="7" fillId="4" borderId="12" xfId="2" applyNumberFormat="1" applyFont="1" applyFill="1" applyBorder="1" applyAlignment="1">
      <alignment horizontal="center" vertical="center"/>
    </xf>
    <xf numFmtId="0" fontId="7" fillId="4" borderId="8" xfId="2" applyFont="1" applyFill="1" applyBorder="1" applyAlignment="1">
      <alignment horizontal="right" vertical="center"/>
    </xf>
    <xf numFmtId="0" fontId="7" fillId="4" borderId="0" xfId="2" applyFont="1" applyFill="1" applyBorder="1" applyAlignment="1">
      <alignment horizontal="right" vertical="center"/>
    </xf>
    <xf numFmtId="0" fontId="7" fillId="4" borderId="10" xfId="2" applyFont="1" applyFill="1" applyBorder="1" applyAlignment="1">
      <alignment horizontal="right" vertical="center"/>
    </xf>
    <xf numFmtId="0" fontId="7" fillId="4" borderId="12" xfId="2" applyFont="1" applyFill="1" applyBorder="1" applyAlignment="1">
      <alignment horizontal="right" vertical="center"/>
    </xf>
    <xf numFmtId="0" fontId="7" fillId="4" borderId="13" xfId="2" applyFont="1" applyFill="1" applyBorder="1" applyAlignment="1">
      <alignment horizontal="right" vertical="center"/>
    </xf>
    <xf numFmtId="164" fontId="7" fillId="4" borderId="0" xfId="2" applyNumberFormat="1" applyFont="1" applyFill="1" applyBorder="1" applyAlignment="1">
      <alignment horizontal="center" vertical="center"/>
    </xf>
    <xf numFmtId="0" fontId="37" fillId="15" borderId="14" xfId="0" applyFont="1" applyFill="1" applyBorder="1" applyAlignment="1">
      <alignment horizontal="center" vertical="top" wrapText="1"/>
    </xf>
    <xf numFmtId="0" fontId="37" fillId="15" borderId="16" xfId="0" applyFont="1" applyFill="1" applyBorder="1" applyAlignment="1">
      <alignment horizontal="center" vertical="top" wrapText="1"/>
    </xf>
    <xf numFmtId="164" fontId="2" fillId="9" borderId="15" xfId="2" applyNumberFormat="1" applyFont="1" applyFill="1" applyBorder="1" applyAlignment="1">
      <alignment horizontal="center" vertical="center" wrapText="1"/>
    </xf>
    <xf numFmtId="164" fontId="9" fillId="6" borderId="14" xfId="4" applyFont="1" applyFill="1" applyBorder="1" applyAlignment="1">
      <alignment horizontal="center"/>
    </xf>
    <xf numFmtId="164" fontId="9" fillId="6" borderId="15" xfId="4" applyFont="1" applyFill="1" applyBorder="1" applyAlignment="1">
      <alignment horizontal="center"/>
    </xf>
    <xf numFmtId="164" fontId="9" fillId="6" borderId="16" xfId="4" applyFont="1" applyFill="1" applyBorder="1" applyAlignment="1">
      <alignment horizontal="center"/>
    </xf>
    <xf numFmtId="164" fontId="9" fillId="6" borderId="3" xfId="4" applyFont="1" applyFill="1" applyBorder="1" applyAlignment="1">
      <alignment horizontal="center" vertical="center"/>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164" fontId="2" fillId="9" borderId="9" xfId="2" applyNumberFormat="1" applyFont="1" applyFill="1" applyBorder="1" applyAlignment="1">
      <alignment horizontal="center" vertical="center" wrapText="1"/>
    </xf>
    <xf numFmtId="164" fontId="2" fillId="9" borderId="10" xfId="2" applyNumberFormat="1" applyFont="1" applyFill="1" applyBorder="1" applyAlignment="1">
      <alignment horizontal="center" vertical="center" wrapText="1"/>
    </xf>
    <xf numFmtId="164" fontId="2" fillId="9" borderId="0" xfId="2" applyNumberFormat="1" applyFont="1" applyFill="1" applyBorder="1" applyAlignment="1">
      <alignment horizontal="center" vertical="center" wrapText="1"/>
    </xf>
    <xf numFmtId="0" fontId="17" fillId="5" borderId="11" xfId="2" applyFont="1" applyFill="1" applyBorder="1" applyAlignment="1">
      <alignment horizontal="center" vertical="center" wrapText="1"/>
    </xf>
    <xf numFmtId="0" fontId="17" fillId="5" borderId="13" xfId="2" applyFont="1" applyFill="1" applyBorder="1" applyAlignment="1">
      <alignment horizontal="center" vertical="center" wrapText="1"/>
    </xf>
    <xf numFmtId="0" fontId="17" fillId="5" borderId="12" xfId="2" applyFont="1" applyFill="1" applyBorder="1" applyAlignment="1">
      <alignment horizontal="center" vertical="center" wrapText="1"/>
    </xf>
    <xf numFmtId="0" fontId="18" fillId="0" borderId="18" xfId="0" applyFont="1" applyBorder="1" applyAlignment="1">
      <alignment horizontal="center" vertical="center" wrapText="1"/>
    </xf>
    <xf numFmtId="164" fontId="2" fillId="9" borderId="18" xfId="2" applyNumberFormat="1" applyFont="1" applyFill="1" applyBorder="1" applyAlignment="1">
      <alignment horizontal="center" vertical="center" wrapText="1"/>
    </xf>
    <xf numFmtId="0" fontId="17" fillId="5" borderId="14" xfId="2" applyFont="1" applyFill="1" applyBorder="1" applyAlignment="1">
      <alignment horizontal="center" vertical="center"/>
    </xf>
    <xf numFmtId="0" fontId="17" fillId="5" borderId="3" xfId="2" applyFont="1" applyFill="1" applyBorder="1" applyAlignment="1">
      <alignment horizontal="center" vertical="center"/>
    </xf>
    <xf numFmtId="0" fontId="17" fillId="5" borderId="14" xfId="2" applyFont="1" applyFill="1" applyBorder="1" applyAlignment="1">
      <alignment horizontal="center" vertical="center" wrapText="1"/>
    </xf>
    <xf numFmtId="0" fontId="17" fillId="5" borderId="3" xfId="2" applyFont="1" applyFill="1" applyBorder="1" applyAlignment="1">
      <alignment horizontal="center" vertical="center" wrapText="1"/>
    </xf>
    <xf numFmtId="164" fontId="2" fillId="9" borderId="23" xfId="2" applyNumberFormat="1" applyFont="1" applyFill="1" applyBorder="1" applyAlignment="1">
      <alignment horizontal="center" vertical="center" wrapText="1"/>
    </xf>
    <xf numFmtId="0" fontId="12" fillId="5" borderId="0" xfId="0" applyFont="1" applyFill="1" applyAlignment="1">
      <alignment horizontal="center" vertical="top" wrapText="1"/>
    </xf>
    <xf numFmtId="164" fontId="7" fillId="4" borderId="9" xfId="2" applyNumberFormat="1" applyFont="1" applyFill="1" applyBorder="1" applyAlignment="1">
      <alignment horizontal="center" vertical="center"/>
    </xf>
    <xf numFmtId="0" fontId="37" fillId="5" borderId="50" xfId="0" applyFont="1" applyFill="1" applyBorder="1" applyAlignment="1">
      <alignment horizontal="center" vertical="center" wrapText="1"/>
    </xf>
    <xf numFmtId="0" fontId="37" fillId="5" borderId="65" xfId="0" applyFont="1" applyFill="1" applyBorder="1" applyAlignment="1">
      <alignment horizontal="center" vertical="center" wrapText="1"/>
    </xf>
    <xf numFmtId="0" fontId="37" fillId="15" borderId="58" xfId="0" applyFont="1" applyFill="1" applyBorder="1" applyAlignment="1">
      <alignment horizontal="center" vertical="center" wrapText="1"/>
    </xf>
    <xf numFmtId="0" fontId="37" fillId="15" borderId="60" xfId="0" applyFont="1" applyFill="1" applyBorder="1" applyAlignment="1">
      <alignment horizontal="center" vertical="center" wrapText="1"/>
    </xf>
    <xf numFmtId="0" fontId="12" fillId="5" borderId="0" xfId="0" applyFont="1" applyFill="1" applyAlignment="1">
      <alignment horizontal="left" vertical="center" wrapText="1"/>
    </xf>
    <xf numFmtId="164" fontId="2" fillId="9" borderId="14" xfId="2" applyNumberFormat="1" applyFont="1" applyFill="1" applyBorder="1" applyAlignment="1">
      <alignment horizontal="center" vertical="center"/>
    </xf>
    <xf numFmtId="164" fontId="2" fillId="9" borderId="16" xfId="2" applyNumberFormat="1" applyFont="1" applyFill="1" applyBorder="1" applyAlignment="1">
      <alignment horizontal="center" vertical="center"/>
    </xf>
    <xf numFmtId="0" fontId="37" fillId="15" borderId="22" xfId="0" applyFont="1" applyFill="1" applyBorder="1" applyAlignment="1">
      <alignment horizontal="left" vertical="top" wrapText="1"/>
    </xf>
    <xf numFmtId="0" fontId="37" fillId="15" borderId="33" xfId="0" applyFont="1" applyFill="1" applyBorder="1" applyAlignment="1">
      <alignment horizontal="left" vertical="top" wrapText="1"/>
    </xf>
    <xf numFmtId="0" fontId="37" fillId="15" borderId="39" xfId="0" applyFont="1" applyFill="1" applyBorder="1" applyAlignment="1">
      <alignment horizontal="left" vertical="top" wrapText="1"/>
    </xf>
    <xf numFmtId="0" fontId="37" fillId="15" borderId="42" xfId="0" applyFont="1" applyFill="1" applyBorder="1" applyAlignment="1">
      <alignment horizontal="left" vertical="top" wrapText="1"/>
    </xf>
    <xf numFmtId="0" fontId="37" fillId="15" borderId="43" xfId="0" applyFont="1" applyFill="1" applyBorder="1" applyAlignment="1">
      <alignment horizontal="left" vertical="top" wrapText="1"/>
    </xf>
    <xf numFmtId="0" fontId="37" fillId="15" borderId="40" xfId="0" applyFont="1" applyFill="1" applyBorder="1" applyAlignment="1">
      <alignment horizontal="left" vertical="top" wrapText="1"/>
    </xf>
    <xf numFmtId="164" fontId="7" fillId="4" borderId="0" xfId="2" applyNumberFormat="1" applyFont="1" applyFill="1" applyAlignment="1">
      <alignment horizontal="center" vertical="center"/>
    </xf>
    <xf numFmtId="0" fontId="40" fillId="15" borderId="58" xfId="0" applyFont="1" applyFill="1" applyBorder="1" applyAlignment="1">
      <alignment horizontal="center" vertical="top" wrapText="1"/>
    </xf>
    <xf numFmtId="0" fontId="40" fillId="15" borderId="60" xfId="0" applyFont="1" applyFill="1" applyBorder="1" applyAlignment="1">
      <alignment horizontal="center" vertical="top" wrapText="1"/>
    </xf>
    <xf numFmtId="0" fontId="40" fillId="15" borderId="64" xfId="0" applyFont="1" applyFill="1" applyBorder="1" applyAlignment="1">
      <alignment horizontal="center" vertical="top" wrapText="1"/>
    </xf>
    <xf numFmtId="0" fontId="40" fillId="15" borderId="16" xfId="0" applyFont="1" applyFill="1" applyBorder="1" applyAlignment="1">
      <alignment horizontal="center" vertical="top" wrapText="1"/>
    </xf>
    <xf numFmtId="0" fontId="17" fillId="5" borderId="16" xfId="2" applyFont="1" applyFill="1" applyBorder="1" applyAlignment="1">
      <alignment horizontal="center" vertical="center"/>
    </xf>
    <xf numFmtId="0" fontId="40" fillId="15" borderId="6" xfId="0" applyFont="1" applyFill="1" applyBorder="1" applyAlignment="1">
      <alignment horizontal="left" vertical="top" wrapText="1"/>
    </xf>
    <xf numFmtId="0" fontId="40" fillId="15" borderId="9" xfId="0" applyFont="1" applyFill="1" applyBorder="1" applyAlignment="1">
      <alignment horizontal="left" vertical="top" wrapText="1"/>
    </xf>
    <xf numFmtId="0" fontId="40" fillId="15" borderId="11" xfId="0" applyFont="1" applyFill="1" applyBorder="1" applyAlignment="1">
      <alignment horizontal="left" vertical="top" wrapText="1"/>
    </xf>
    <xf numFmtId="0" fontId="40" fillId="15" borderId="48" xfId="0" applyFont="1" applyFill="1" applyBorder="1" applyAlignment="1">
      <alignment horizontal="center" vertical="top" wrapText="1"/>
    </xf>
    <xf numFmtId="0" fontId="40" fillId="15" borderId="67" xfId="0" applyFont="1" applyFill="1" applyBorder="1" applyAlignment="1">
      <alignment horizontal="center" vertical="top" wrapText="1"/>
    </xf>
    <xf numFmtId="0" fontId="40" fillId="15" borderId="66" xfId="0" applyFont="1" applyFill="1" applyBorder="1" applyAlignment="1">
      <alignment horizontal="center" vertical="top" wrapText="1"/>
    </xf>
    <xf numFmtId="0" fontId="40" fillId="15" borderId="13" xfId="0" applyFont="1" applyFill="1" applyBorder="1" applyAlignment="1">
      <alignment horizontal="center" vertical="top" wrapText="1"/>
    </xf>
    <xf numFmtId="0" fontId="40" fillId="15" borderId="71" xfId="0" applyFont="1" applyFill="1" applyBorder="1" applyAlignment="1">
      <alignment horizontal="center" vertical="top" wrapText="1"/>
    </xf>
    <xf numFmtId="0" fontId="40" fillId="15" borderId="31" xfId="0" applyFont="1" applyFill="1" applyBorder="1" applyAlignment="1">
      <alignment horizontal="center" vertical="top" wrapText="1"/>
    </xf>
    <xf numFmtId="164" fontId="7" fillId="9" borderId="6" xfId="2" applyNumberFormat="1" applyFont="1" applyFill="1" applyBorder="1" applyAlignment="1">
      <alignment horizontal="center" vertical="center" wrapText="1"/>
    </xf>
    <xf numFmtId="164" fontId="7" fillId="9" borderId="7" xfId="2" applyNumberFormat="1" applyFont="1" applyFill="1" applyBorder="1" applyAlignment="1">
      <alignment horizontal="center" vertical="center" wrapText="1"/>
    </xf>
    <xf numFmtId="164" fontId="7" fillId="9" borderId="8" xfId="2" applyNumberFormat="1" applyFont="1" applyFill="1" applyBorder="1" applyAlignment="1">
      <alignment horizontal="center" vertical="center" wrapText="1"/>
    </xf>
    <xf numFmtId="0" fontId="17" fillId="5" borderId="0" xfId="0" applyFont="1" applyFill="1" applyAlignment="1">
      <alignment horizontal="left" vertical="center" wrapText="1"/>
    </xf>
    <xf numFmtId="0" fontId="17" fillId="5" borderId="17" xfId="0" applyFont="1" applyFill="1" applyBorder="1" applyAlignment="1">
      <alignment horizontal="left" vertical="center" wrapText="1"/>
    </xf>
  </cellXfs>
  <cellStyles count="8">
    <cellStyle name="Check Cell" xfId="1" builtinId="23"/>
    <cellStyle name="DC_Input_Date" xfId="7" xr:uid="{2819275A-9308-433D-A2C8-0486EA14406A}"/>
    <cellStyle name="DC_Input_Text" xfId="5" xr:uid="{32EC158F-C230-4FD2-A185-A041C9867550}"/>
    <cellStyle name="DC_Label" xfId="2" xr:uid="{989C90CF-FD7F-4220-9D56-722CB3E918D6}"/>
    <cellStyle name="Hyperlink" xfId="6" builtinId="8"/>
    <cellStyle name="Normal" xfId="0" builtinId="0"/>
    <cellStyle name="Normal 11" xfId="4" xr:uid="{F64EA9D5-A860-4162-8612-7FD1C8BFDCCD}"/>
    <cellStyle name="Normal 4" xfId="3" xr:uid="{31762434-F1BE-4880-BB2C-EB634080291C}"/>
  </cellStyles>
  <dxfs count="52">
    <dxf>
      <fill>
        <patternFill>
          <bgColor rgb="FFFF0000"/>
        </patternFill>
      </fill>
    </dxf>
    <dxf>
      <fill>
        <patternFill patternType="solid">
          <bgColor theme="5" tint="0.39994506668294322"/>
        </patternFill>
      </fill>
    </dxf>
    <dxf>
      <fill>
        <patternFill patternType="solid">
          <bgColor theme="5" tint="0.39994506668294322"/>
        </patternFill>
      </fill>
    </dxf>
    <dxf>
      <fill>
        <patternFill>
          <bgColor rgb="FFFF0000"/>
        </patternFill>
      </fill>
    </dxf>
    <dxf>
      <fill>
        <patternFill>
          <bgColor rgb="FFFF0000"/>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bgColor theme="9"/>
        </patternFill>
      </fill>
    </dxf>
    <dxf>
      <fill>
        <patternFill>
          <bgColor rgb="FFFF0000"/>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ont>
        <color rgb="FFFF0000"/>
      </font>
      <fill>
        <patternFill>
          <bgColor rgb="FFFF0000"/>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bgColor rgb="FFFF0000"/>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bgColor theme="5" tint="0.39994506668294322"/>
        </patternFill>
      </fill>
      <border>
        <left style="thin">
          <color auto="1"/>
        </left>
        <right style="thin">
          <color auto="1"/>
        </right>
        <top style="thin">
          <color auto="1"/>
        </top>
        <bottom style="thin">
          <color auto="1"/>
        </bottom>
        <vertical/>
        <horizontal/>
      </border>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ont>
        <color rgb="FF006100"/>
      </font>
      <fill>
        <patternFill>
          <bgColor rgb="FFC6EFCE"/>
        </patternFill>
      </fill>
    </dxf>
    <dxf>
      <font>
        <color rgb="FF9C0006"/>
      </font>
      <fill>
        <patternFill>
          <bgColor rgb="FFFFC7CE"/>
        </patternFill>
      </fill>
    </dxf>
    <dxf>
      <fill>
        <patternFill patternType="solid">
          <bgColor theme="5" tint="0.39994506668294322"/>
        </patternFill>
      </fill>
    </dxf>
    <dxf>
      <fill>
        <patternFill patternType="solid">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C0530\Downloads\Reporting%20template.xlsx" TargetMode="External"/><Relationship Id="rId1" Type="http://schemas.openxmlformats.org/officeDocument/2006/relationships/externalLinkPath" Target="/Users/NC0530/Downloads/Report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_summary_HRG"/>
      <sheetName val="data_summary"/>
      <sheetName val="Participant Information"/>
      <sheetName val="Navigation tab"/>
      <sheetName val="Solvency position"/>
      <sheetName val="Volatility adjustment"/>
      <sheetName val="Technical provisions"/>
      <sheetName val="Risk Margin"/>
      <sheetName val="MCR"/>
      <sheetName val="SF only - SCR details"/>
      <sheetName val="SF only - Equity risk"/>
      <sheetName val="SF only - Np reinsurance"/>
      <sheetName val="SF only - Forborne+def. loans"/>
      <sheetName val="IM only - SCR details"/>
      <sheetName val="IM only - VA details"/>
      <sheetName val="help"/>
      <sheetName val="Reporting template"/>
    </sheetNames>
    <sheetDataSet>
      <sheetData sheetId="0"/>
      <sheetData sheetId="1"/>
      <sheetData sheetId="2">
        <row r="2">
          <cell r="B2" t="str">
            <v>EIOPA information request for the review of Solvency II - Holistic impact</v>
          </cell>
        </row>
      </sheetData>
      <sheetData sheetId="3"/>
      <sheetData sheetId="4">
        <row r="19">
          <cell r="D19"/>
        </row>
      </sheetData>
      <sheetData sheetId="5"/>
      <sheetData sheetId="6">
        <row r="12">
          <cell r="G12"/>
        </row>
      </sheetData>
      <sheetData sheetId="7">
        <row r="13">
          <cell r="D13" t="str">
            <v>Non-life</v>
          </cell>
        </row>
      </sheetData>
      <sheetData sheetId="8"/>
      <sheetData sheetId="9">
        <row r="39">
          <cell r="E39"/>
        </row>
      </sheetData>
      <sheetData sheetId="10">
        <row r="13">
          <cell r="D13"/>
        </row>
      </sheetData>
      <sheetData sheetId="11"/>
      <sheetData sheetId="12"/>
      <sheetData sheetId="13">
        <row r="20">
          <cell r="M20" t="str">
            <v>Explanations</v>
          </cell>
        </row>
      </sheetData>
      <sheetData sheetId="14"/>
      <sheetData sheetId="15">
        <row r="2">
          <cell r="A2" t="str">
            <v>AUD</v>
          </cell>
        </row>
        <row r="3">
          <cell r="A3" t="str">
            <v>BGN</v>
          </cell>
        </row>
        <row r="4">
          <cell r="A4" t="str">
            <v>BRL</v>
          </cell>
        </row>
        <row r="5">
          <cell r="A5" t="str">
            <v>CAD</v>
          </cell>
        </row>
        <row r="6">
          <cell r="A6" t="str">
            <v>CHF</v>
          </cell>
        </row>
        <row r="7">
          <cell r="A7" t="str">
            <v>CLP</v>
          </cell>
        </row>
        <row r="8">
          <cell r="A8" t="str">
            <v>CNY</v>
          </cell>
        </row>
        <row r="9">
          <cell r="A9" t="str">
            <v>COP</v>
          </cell>
        </row>
        <row r="10">
          <cell r="A10" t="str">
            <v>CZK</v>
          </cell>
        </row>
        <row r="11">
          <cell r="A11" t="str">
            <v>DKK</v>
          </cell>
        </row>
        <row r="12">
          <cell r="A12" t="str">
            <v>EUR</v>
          </cell>
        </row>
        <row r="13">
          <cell r="A13" t="str">
            <v>GBP</v>
          </cell>
        </row>
        <row r="14">
          <cell r="A14" t="str">
            <v>HKD</v>
          </cell>
        </row>
        <row r="15">
          <cell r="A15" t="str">
            <v>HRK</v>
          </cell>
        </row>
        <row r="16">
          <cell r="A16" t="str">
            <v>HUF</v>
          </cell>
        </row>
        <row r="17">
          <cell r="A17" t="str">
            <v>INR</v>
          </cell>
        </row>
        <row r="18">
          <cell r="A18" t="str">
            <v>ISK</v>
          </cell>
        </row>
        <row r="19">
          <cell r="A19" t="str">
            <v>JPY</v>
          </cell>
        </row>
        <row r="20">
          <cell r="A20" t="str">
            <v>KRW</v>
          </cell>
        </row>
        <row r="21">
          <cell r="A21" t="str">
            <v>MXN</v>
          </cell>
        </row>
        <row r="22">
          <cell r="A22" t="str">
            <v>MYR</v>
          </cell>
        </row>
        <row r="23">
          <cell r="A23" t="str">
            <v>NOK</v>
          </cell>
        </row>
        <row r="24">
          <cell r="A24" t="str">
            <v>NZD</v>
          </cell>
        </row>
        <row r="25">
          <cell r="A25" t="str">
            <v>PLN</v>
          </cell>
        </row>
        <row r="26">
          <cell r="A26" t="str">
            <v>RON</v>
          </cell>
        </row>
        <row r="27">
          <cell r="A27" t="str">
            <v>RUB</v>
          </cell>
        </row>
        <row r="28">
          <cell r="A28" t="str">
            <v>SEK</v>
          </cell>
        </row>
        <row r="29">
          <cell r="A29" t="str">
            <v>SGD</v>
          </cell>
        </row>
        <row r="30">
          <cell r="A30" t="str">
            <v>THB</v>
          </cell>
        </row>
        <row r="31">
          <cell r="A31" t="str">
            <v>TRY</v>
          </cell>
        </row>
        <row r="32">
          <cell r="A32" t="str">
            <v>TWD</v>
          </cell>
        </row>
        <row r="33">
          <cell r="A33" t="str">
            <v>USD</v>
          </cell>
        </row>
        <row r="34">
          <cell r="A34" t="str">
            <v>ZAR</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sheetPr codeName="Sheet1">
    <pageSetUpPr autoPageBreaks="0"/>
  </sheetPr>
  <dimension ref="A1:G37"/>
  <sheetViews>
    <sheetView topLeftCell="A2" zoomScale="70" zoomScaleNormal="70" workbookViewId="0">
      <selection activeCell="C23" sqref="C23"/>
    </sheetView>
  </sheetViews>
  <sheetFormatPr defaultColWidth="0" defaultRowHeight="14.5" zeroHeight="1"/>
  <cols>
    <col min="1" max="1" width="98.26953125" style="1" customWidth="1"/>
    <col min="2" max="2" width="7.81640625" style="1" hidden="1" customWidth="1"/>
    <col min="3" max="3" width="71.1796875" style="1" customWidth="1"/>
    <col min="4" max="4" width="4.7265625" style="1" customWidth="1"/>
    <col min="5" max="5" width="125" style="1" customWidth="1"/>
    <col min="6" max="7" width="1.7265625" style="1" customWidth="1"/>
    <col min="8" max="9" width="1.7265625" style="1" hidden="1" customWidth="1"/>
    <col min="10" max="16384" width="1.7265625" style="1" hidden="1"/>
  </cols>
  <sheetData>
    <row r="1" spans="1:5" s="14" customFormat="1" hidden="1"/>
    <row r="2" spans="1:5" ht="16">
      <c r="A2" s="97" t="s">
        <v>337</v>
      </c>
      <c r="B2" s="59"/>
      <c r="C2" s="197" t="str">
        <f>IF(ISBLANK(C9),"[Name undertaking missing - Please enter under Participant Information]",C9)</f>
        <v>[Name undertaking missing - Please enter under Participant Information]</v>
      </c>
    </row>
    <row r="3" spans="1:5" ht="16">
      <c r="A3" s="35" t="s">
        <v>348</v>
      </c>
      <c r="B3" s="21"/>
      <c r="C3" s="198" t="str">
        <f>IF(ISBLANK(C13),"[Participant ID missing - Please enter under Participant Information]",C13)</f>
        <v>[Participant ID missing - Please enter under Participant Information]</v>
      </c>
    </row>
    <row r="4" spans="1:5" ht="16">
      <c r="A4" s="98" t="s">
        <v>0</v>
      </c>
      <c r="B4" s="63"/>
      <c r="C4" s="199" t="str">
        <f>IF(ISBLANK(C10),"[Type of undertaking - Please enter under Participant Information]",C10)</f>
        <v>[Type of undertaking - Please enter under Participant Information]</v>
      </c>
    </row>
    <row r="5" spans="1:5" ht="16" hidden="1">
      <c r="A5" s="22"/>
      <c r="B5" s="22"/>
    </row>
    <row r="6" spans="1:5" ht="43.5">
      <c r="C6" s="31" t="s">
        <v>32</v>
      </c>
      <c r="E6" s="23" t="s">
        <v>806</v>
      </c>
    </row>
    <row r="7" spans="1:5" hidden="1">
      <c r="C7" s="24" t="s">
        <v>350</v>
      </c>
      <c r="E7" s="24" t="s">
        <v>509</v>
      </c>
    </row>
    <row r="8" spans="1:5" ht="16">
      <c r="A8" s="25" t="s">
        <v>0</v>
      </c>
      <c r="B8" s="26"/>
      <c r="C8" s="26"/>
    </row>
    <row r="9" spans="1:5">
      <c r="A9" s="33" t="s">
        <v>1</v>
      </c>
      <c r="B9" s="24" t="s">
        <v>263</v>
      </c>
      <c r="C9" s="15"/>
      <c r="E9" s="16"/>
    </row>
    <row r="10" spans="1:5">
      <c r="A10" s="33" t="s">
        <v>2</v>
      </c>
      <c r="B10" s="24" t="s">
        <v>265</v>
      </c>
      <c r="C10" s="15"/>
      <c r="E10" s="16"/>
    </row>
    <row r="11" spans="1:5">
      <c r="A11" s="33" t="s">
        <v>3</v>
      </c>
      <c r="B11" s="24" t="s">
        <v>267</v>
      </c>
      <c r="C11" s="17"/>
      <c r="E11" s="16"/>
    </row>
    <row r="12" spans="1:5" ht="16">
      <c r="A12" s="25" t="s">
        <v>4</v>
      </c>
      <c r="B12" s="26"/>
      <c r="C12" s="26"/>
    </row>
    <row r="13" spans="1:5">
      <c r="A13" s="33" t="s">
        <v>5</v>
      </c>
      <c r="B13" s="24" t="s">
        <v>269</v>
      </c>
      <c r="C13" s="15"/>
      <c r="E13" s="16"/>
    </row>
    <row r="14" spans="1:5">
      <c r="A14" s="33" t="s">
        <v>338</v>
      </c>
      <c r="B14" s="24" t="s">
        <v>271</v>
      </c>
      <c r="C14" s="15"/>
      <c r="E14" s="16"/>
    </row>
    <row r="15" spans="1:5">
      <c r="A15" s="33" t="s">
        <v>339</v>
      </c>
      <c r="B15" s="24" t="s">
        <v>273</v>
      </c>
      <c r="C15" s="15"/>
      <c r="E15" s="16"/>
    </row>
    <row r="16" spans="1:5">
      <c r="A16" s="33" t="s">
        <v>6</v>
      </c>
      <c r="B16" s="24" t="s">
        <v>275</v>
      </c>
      <c r="C16" s="18"/>
      <c r="E16" s="16"/>
    </row>
    <row r="17" spans="1:5">
      <c r="A17" s="33" t="s">
        <v>7</v>
      </c>
      <c r="B17" s="24" t="s">
        <v>360</v>
      </c>
      <c r="C17" s="17"/>
      <c r="E17" s="16"/>
    </row>
    <row r="18" spans="1:5">
      <c r="A18" s="33" t="s">
        <v>8</v>
      </c>
      <c r="B18" s="24" t="s">
        <v>361</v>
      </c>
      <c r="C18" s="15"/>
      <c r="E18" s="16"/>
    </row>
    <row r="19" spans="1:5">
      <c r="A19" s="27"/>
      <c r="B19" s="28"/>
      <c r="C19" s="27"/>
    </row>
    <row r="20" spans="1:5" ht="16">
      <c r="A20" s="25" t="s">
        <v>9</v>
      </c>
      <c r="B20" s="26"/>
      <c r="C20" s="29"/>
    </row>
    <row r="21" spans="1:5">
      <c r="A21" s="33" t="s">
        <v>10</v>
      </c>
      <c r="B21" s="24" t="s">
        <v>276</v>
      </c>
      <c r="C21" s="15"/>
      <c r="E21" s="16"/>
    </row>
    <row r="22" spans="1:5">
      <c r="A22" s="33" t="s">
        <v>11</v>
      </c>
      <c r="B22" s="24" t="s">
        <v>283</v>
      </c>
      <c r="C22" s="15"/>
      <c r="E22" s="16"/>
    </row>
    <row r="23" spans="1:5">
      <c r="A23" s="33" t="s">
        <v>12</v>
      </c>
      <c r="B23" s="24" t="s">
        <v>241</v>
      </c>
      <c r="C23" s="15"/>
      <c r="E23" s="16"/>
    </row>
    <row r="24" spans="1:5">
      <c r="A24" s="33" t="s">
        <v>13</v>
      </c>
      <c r="B24" s="24" t="s">
        <v>243</v>
      </c>
      <c r="C24" s="15"/>
      <c r="E24" s="16"/>
    </row>
    <row r="25" spans="1:5">
      <c r="A25" s="33" t="s">
        <v>14</v>
      </c>
      <c r="B25" s="24" t="s">
        <v>245</v>
      </c>
      <c r="C25" s="15"/>
      <c r="E25" s="16"/>
    </row>
    <row r="26" spans="1:5">
      <c r="A26" s="33" t="s">
        <v>11</v>
      </c>
      <c r="B26" s="24" t="s">
        <v>247</v>
      </c>
      <c r="C26" s="15"/>
      <c r="E26" s="16"/>
    </row>
    <row r="27" spans="1:5">
      <c r="A27" s="33" t="s">
        <v>12</v>
      </c>
      <c r="B27" s="24" t="s">
        <v>249</v>
      </c>
      <c r="C27" s="15"/>
      <c r="E27" s="16"/>
    </row>
    <row r="28" spans="1:5">
      <c r="A28" s="33" t="s">
        <v>13</v>
      </c>
      <c r="B28" s="24" t="s">
        <v>370</v>
      </c>
      <c r="C28" s="15"/>
      <c r="E28" s="16"/>
    </row>
    <row r="29" spans="1:5" ht="4.5" customHeight="1"/>
    <row r="30" spans="1:5" ht="16">
      <c r="A30" s="25" t="s">
        <v>15</v>
      </c>
      <c r="B30" s="26"/>
      <c r="C30" s="29"/>
    </row>
    <row r="31" spans="1:5">
      <c r="A31" s="33" t="s">
        <v>16</v>
      </c>
      <c r="B31" s="24" t="s">
        <v>372</v>
      </c>
      <c r="C31" s="15"/>
      <c r="E31" s="16"/>
    </row>
    <row r="32" spans="1:5">
      <c r="A32" s="33" t="s">
        <v>17</v>
      </c>
      <c r="B32" s="24" t="s">
        <v>374</v>
      </c>
      <c r="C32" s="17"/>
      <c r="E32" s="16"/>
    </row>
    <row r="33" spans="1:5">
      <c r="A33" s="33" t="s">
        <v>18</v>
      </c>
      <c r="B33" s="24" t="s">
        <v>251</v>
      </c>
      <c r="C33" s="15"/>
      <c r="E33" s="16"/>
    </row>
    <row r="34" spans="1:5">
      <c r="A34" s="33" t="s">
        <v>19</v>
      </c>
      <c r="B34" s="24" t="s">
        <v>253</v>
      </c>
      <c r="C34" s="15"/>
      <c r="E34" s="16"/>
    </row>
    <row r="35" spans="1:5">
      <c r="A35" s="33" t="s">
        <v>20</v>
      </c>
      <c r="B35" s="24" t="s">
        <v>255</v>
      </c>
      <c r="C35" s="17"/>
      <c r="E35" s="16"/>
    </row>
    <row r="36" spans="1:5" s="28" customFormat="1">
      <c r="A36" s="33" t="s">
        <v>21</v>
      </c>
      <c r="B36" s="24" t="s">
        <v>379</v>
      </c>
      <c r="C36" s="17"/>
      <c r="E36" s="16"/>
    </row>
    <row r="37" spans="1:5"/>
  </sheetData>
  <sheetProtection algorithmName="SHA-512" hashValue="lTEIBh6BTZUO1JqkNsJZsqQm42KTbTx0WotYc2ZrfZYL19wAU1yXnXzk4iX1ntG1OiA703M8CXL4+hkAKt368w==" saltValue="OzgrtJU7ONWlyQyHRhioLg==" spinCount="100000" sheet="1" objects="1" scenarios="1" formatCells="0" selectLockedCells="1"/>
  <protectedRanges>
    <protectedRange algorithmName="SHA-512" hashValue="2qqqIKB0ck0lkDOpmNL39MMUuWZ4VZcdtTlzkA1T1BDfzKf4t3653Fm+QI0eyktbgToV8ATSn0nNv48kAXXX+A==" saltValue="Y45+5Ibty+EANmkT7zN8Vg==" spinCount="100000" sqref="A2:A1048576 C37:E1048576 G1:XFD37 F2:G1048576 A1:E4" name="Range9"/>
    <protectedRange sqref="C16" name="Range2_6_1"/>
    <protectedRange sqref="C16" name="Range1_7_1"/>
    <protectedRange sqref="C16" name="Range30_6_1"/>
    <protectedRange sqref="C11" name="Range1_8_1"/>
    <protectedRange sqref="C19" name="Range2_2_1"/>
    <protectedRange sqref="C19" name="Range1_3_1"/>
    <protectedRange sqref="C19" name="Range30_2_1"/>
    <protectedRange sqref="C9:C10 C21:C28 C31 C18 C33:C34 C13:C15" name="Range1_8"/>
  </protectedRanges>
  <conditionalFormatting sqref="C9:C11 C13:C18 C31:C36">
    <cfRule type="containsBlanks" dxfId="51" priority="8">
      <formula>LEN(TRIM(C9))=0</formula>
    </cfRule>
  </conditionalFormatting>
  <conditionalFormatting sqref="C21:C28">
    <cfRule type="containsBlanks" dxfId="50" priority="10">
      <formula>LEN(TRIM(C21))=0</formula>
    </cfRule>
  </conditionalFormatting>
  <dataValidations count="3">
    <dataValidation type="list" allowBlank="1" showInputMessage="1" showErrorMessage="1" sqref="C11 C16:C17 C36" xr:uid="{53DA3229-38BA-4837-9ABC-8E50F3723DD4}">
      <formula1>"Yes,No"</formula1>
    </dataValidation>
    <dataValidation type="list" allowBlank="1" showInputMessage="1" showErrorMessage="1" sqref="C32" xr:uid="{BD52B5A0-27B5-4969-A209-8F3AB55C06BB}">
      <formula1>"Initial submission,Resubmission"</formula1>
    </dataValidation>
    <dataValidation type="list" showInputMessage="1" showErrorMessage="1" sqref="C35" xr:uid="{8C7E0EA7-8E0A-4A2F-B365-1B2E9027E796}">
      <formula1>"Standard formula,Partial internal model,Full internal model"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AF4C-AF6E-4A44-A209-DF37B6607017}">
  <sheetPr codeName="Sheet2"/>
  <dimension ref="A1:D17"/>
  <sheetViews>
    <sheetView zoomScaleNormal="100" workbookViewId="0">
      <selection activeCell="B3" sqref="B3"/>
    </sheetView>
  </sheetViews>
  <sheetFormatPr defaultColWidth="0" defaultRowHeight="14.5" zeroHeight="1"/>
  <cols>
    <col min="1" max="1" width="9.26953125" style="1" customWidth="1"/>
    <col min="2" max="2" width="29" style="1" bestFit="1" customWidth="1"/>
    <col min="3" max="3" width="23.54296875" style="1" customWidth="1"/>
    <col min="4" max="4" width="9.26953125" style="1" customWidth="1"/>
    <col min="5" max="16384" width="9.26953125" style="1" hidden="1"/>
  </cols>
  <sheetData>
    <row r="1" spans="2:3"/>
    <row r="2" spans="2:3">
      <c r="B2" s="5" t="s">
        <v>22</v>
      </c>
      <c r="C2" s="5" t="s">
        <v>23</v>
      </c>
    </row>
    <row r="3" spans="2:3">
      <c r="B3" s="56" t="s">
        <v>0</v>
      </c>
      <c r="C3" s="8" t="str">
        <f>+IFERROR(IF(OR('Participant Information'!C9="",'Participant Information'!C10="",'Participant Information'!C11="",'Participant Information'!C13="",'Participant Information'!C14="",'Participant Information'!C15="",'Participant Information'!C16="",'Participant Information'!C17="",'Participant Information'!C18="",'Participant Information'!C21="",'Participant Information'!C22="",'Participant Information'!C23="",'Participant Information'!C24="",'Participant Information'!C25="",'Participant Information'!C26="",'Participant Information'!C27="",'Participant Information'!C28="",'Participant Information'!C31="",'Participant Information'!C32="",'Participant Information'!C33="",'Participant Information'!C34="",'Participant Information'!C35="",'Participant Information'!C36=""),"NO","YES"),"NO")</f>
        <v>NO</v>
      </c>
    </row>
    <row r="4" spans="2:3">
      <c r="B4" s="57" t="s">
        <v>504</v>
      </c>
      <c r="C4" s="9" t="str">
        <f>IF(OR(SUM('Balance sheet'!G14:G54,'Balance sheet'!G56:G77,'Balance sheet'!G79:G95)=0,SUM('Balance sheet'!I14:I54,'Balance sheet'!I56:I77,'Balance sheet'!I79:I95)=0),"NO","YES")</f>
        <v>NO</v>
      </c>
    </row>
    <row r="5" spans="2:3">
      <c r="B5" s="57" t="s">
        <v>24</v>
      </c>
      <c r="C5" s="9" t="str">
        <f>+IF(OR('Solvency position'!E20="",'Solvency position'!F20="",'Solvency position'!H20="",'Solvency position'!I20="",'Solvency position'!K20=""),"NO","YES")</f>
        <v>NO</v>
      </c>
    </row>
    <row r="6" spans="2:3">
      <c r="B6" s="57" t="s">
        <v>815</v>
      </c>
      <c r="C6" s="9" t="str">
        <f>IF(OR(SUM('Volatility Adjustment'!D9:H13)=0,'Volatility Adjustment'!D28="",'Volatility Adjustment'!D37=""),"NO","YES")</f>
        <v>NO</v>
      </c>
    </row>
    <row r="7" spans="2:3">
      <c r="B7" s="57" t="s">
        <v>27</v>
      </c>
      <c r="C7" s="9" t="str">
        <f>+IF(OR('Risk Margin'!D10="",'Risk Margin'!E10="",'Risk Margin'!D14="",'Risk Margin'!E14=""),"NO","YES")</f>
        <v>NO</v>
      </c>
    </row>
    <row r="8" spans="2:3">
      <c r="B8" s="57" t="s">
        <v>28</v>
      </c>
      <c r="C8" s="9" t="str">
        <f>+IF(OR(SUM(MCR!E12:E20,MCR!E27,MCR!E29:E38)=0,SUM(MCR!G12:G20,MCR!G27,MCR!G29:G38)=0),"NO","YES")</f>
        <v>NO</v>
      </c>
    </row>
    <row r="9" spans="2:3">
      <c r="B9" s="57" t="s">
        <v>441</v>
      </c>
      <c r="C9" s="9" t="str">
        <f>+IF(OR('SF - SCR details'!E21="",'SF - SCR details'!H21=""),"NO","YES")</f>
        <v>NO</v>
      </c>
    </row>
    <row r="10" spans="2:3">
      <c r="B10" s="57" t="s">
        <v>442</v>
      </c>
      <c r="C10" s="9" t="str">
        <f>+IF(OR(SUM('SF - Equity risk'!D14:F33)=0,SUM('SF - Equity risk'!H14:J33)=0,SUM('SF - Equity risk'!D36:F38)=0,SUM('SF - Equity risk'!H36:J38)=0),"NO","YES")</f>
        <v>NO</v>
      </c>
    </row>
    <row r="11" spans="2:3">
      <c r="B11" s="57" t="s">
        <v>814</v>
      </c>
      <c r="C11" s="9" t="str">
        <f>+IF(OR(SUM('SF - NatCat risk'!E11:G17)=0,SUM('SF - NatCat risk'!I11:K17)=0),"NO","YES")</f>
        <v>NO</v>
      </c>
    </row>
    <row r="12" spans="2:3">
      <c r="B12" s="57" t="s">
        <v>816</v>
      </c>
      <c r="C12" s="9" t="str">
        <f>+IF(OR('SF - Forborne+def. loans'!E11="",'SF - Forborne+def. loans'!G11=""),"NO","YES")</f>
        <v>NO</v>
      </c>
    </row>
    <row r="13" spans="2:3">
      <c r="B13" s="57" t="s">
        <v>29</v>
      </c>
      <c r="C13" s="9" t="str">
        <f>+IF(OR(SUM('IM only - SCR details'!G12:H61)=0,SUM('IM only - SCR details'!J12:K61)=0),"NO","YES")</f>
        <v>NO</v>
      </c>
    </row>
    <row r="14" spans="2:3">
      <c r="B14" s="57" t="s">
        <v>503</v>
      </c>
      <c r="C14" s="9" t="str">
        <f>+IF(OR(SUM('IM only - DVA details'!E12:F18,'IM only - DVA details'!E21:F24)=0,SUM('IM only - DVA details'!H12:I18,'IM only - DVA details'!H21:I24)=0,SUM('IM only - DVA details'!K12:K18,'IM only - DVA details'!K21:K24)=0,SUM('IM only - DVA details'!M12:M18,'IM only - DVA details'!M21:M24)=0,SUM('IM only - DVA details'!O12:O18,'IM only - DVA details'!O21:O24)=0),"NO","YES")</f>
        <v>NO</v>
      </c>
    </row>
    <row r="15" spans="2:3">
      <c r="B15" s="58" t="s">
        <v>811</v>
      </c>
      <c r="C15" s="10" t="str">
        <f>+IF('IM only - Own VA details'!D10="","NO","YES")</f>
        <v>NO</v>
      </c>
    </row>
    <row r="16" spans="2:3"/>
    <row r="17"/>
  </sheetData>
  <sheetProtection algorithmName="SHA-512" hashValue="YQKKBe1BKXs4WvBcuWWI/uEYkoKMlw483Z4hHRZ/NADji9jQJYrCYpRzTumabBcsKzzV7NZwzXmPXLcdHnfu9g==" saltValue="1OJPYFbG6lhL+KD+2MDqEw==" spinCount="100000" sheet="1" objects="1" scenarios="1" selectLockedCells="1"/>
  <conditionalFormatting sqref="C3:C15">
    <cfRule type="cellIs" dxfId="49" priority="1" operator="equal">
      <formula>"NO"</formula>
    </cfRule>
    <cfRule type="cellIs" dxfId="48" priority="2" operator="equal">
      <formula>"YES"</formula>
    </cfRule>
  </conditionalFormatting>
  <hyperlinks>
    <hyperlink ref="B3" location="'Participant Information'!A1" display="Participant Information" xr:uid="{94FD2DAA-D515-4AF2-B6AD-C70A0DF96DC0}"/>
    <hyperlink ref="B5" location="'Solvency position'!A1" display="Solvency position" xr:uid="{6EE39FC0-6517-4B32-A74B-05F3CC3B1D2F}"/>
    <hyperlink ref="B6" location="'Volatility Adjustment'!A1" display="Volatility Adjustment" xr:uid="{936DD923-C36E-47D3-A7B4-BD47AAE1D3E2}"/>
    <hyperlink ref="B9" location="'SF - SCR details'!A1" display="SF - SCR details" xr:uid="{7CAE3012-08E0-4536-A515-FBA82CD3B383}"/>
    <hyperlink ref="B13" location="'IM only - SCR details'!A1" display="IM only - SCR details" xr:uid="{8D7AD2BB-EE9E-4AB8-B798-5F5901381272}"/>
    <hyperlink ref="B14" location="'IM only - DVA details'!A1" display="IM only - VA details" xr:uid="{40A038D4-45CC-49E7-B5F9-BCA0C912E32E}"/>
    <hyperlink ref="B7" location="'Risk Margin'!A1" display="Risk margin" xr:uid="{CA4E0EDA-982A-45ED-8162-CC03FE1DD487}"/>
    <hyperlink ref="B10" location="'SF - Equity risk'!A1" display="SF only - Equity risk" xr:uid="{C806283A-69ED-4CDF-8623-C58B4F97A078}"/>
    <hyperlink ref="B8" location="MCR!A1" display="MCR" xr:uid="{A2A90BE9-6735-4612-A567-658C81ABB2B8}"/>
    <hyperlink ref="B12" location="'SF - Forborne+def. loans'!A1" display="SF - Forborne+def. loans" xr:uid="{F4269BE7-1AF2-43F6-A29E-5A00D3F9A713}"/>
    <hyperlink ref="B11" location="'SF - NatCat risk'!A1" display="SF - NatCat risk" xr:uid="{14087BAB-0490-4EB5-9481-F6F55FE11872}"/>
    <hyperlink ref="B4" location="'Balance sheet'!A1" display="Balance sheet" xr:uid="{87BD885C-3F98-4335-88C6-7B1F7B5963F5}"/>
    <hyperlink ref="B15" location="'IM only - Own VA details'!A1" display="IM only - Own VA details" xr:uid="{52C3FA03-992F-4FA6-A82F-9E918C01A3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0886-D3B4-4661-9FC6-389072D86B66}">
  <dimension ref="A1:L97"/>
  <sheetViews>
    <sheetView zoomScale="70" zoomScaleNormal="70" workbookViewId="0">
      <selection activeCell="G14" sqref="G14"/>
    </sheetView>
  </sheetViews>
  <sheetFormatPr defaultColWidth="0" defaultRowHeight="14.5" zeroHeight="1"/>
  <cols>
    <col min="1" max="1" width="7" style="34" customWidth="1"/>
    <col min="2" max="4" width="15" style="34" customWidth="1"/>
    <col min="5" max="5" width="27" style="34" customWidth="1"/>
    <col min="6" max="6" width="8.81640625" style="34" hidden="1" customWidth="1"/>
    <col min="7" max="7" width="45.54296875" style="34" bestFit="1" customWidth="1"/>
    <col min="8" max="8" width="4.7265625" style="34" customWidth="1"/>
    <col min="9" max="9" width="45.54296875" style="1" bestFit="1" customWidth="1"/>
    <col min="10" max="10" width="9.1796875" style="1" customWidth="1"/>
    <col min="11" max="11" width="97.54296875" style="1" customWidth="1"/>
    <col min="12" max="12" width="9.1796875" style="1" customWidth="1"/>
    <col min="13" max="16384" width="9.1796875" style="1" hidden="1"/>
  </cols>
  <sheetData>
    <row r="1" spans="1:11">
      <c r="A1" s="30" t="s">
        <v>30</v>
      </c>
      <c r="C1" s="1"/>
      <c r="D1" s="1"/>
      <c r="E1" s="1"/>
      <c r="F1" s="1"/>
      <c r="G1" s="1"/>
      <c r="H1" s="1"/>
      <c r="I1"/>
    </row>
    <row r="2" spans="1:11" ht="16">
      <c r="A2" s="200" t="str">
        <f>'Participant Information'!A2</f>
        <v>DNB impact analysis on the Solvency II Review</v>
      </c>
      <c r="B2" s="201"/>
      <c r="C2" s="201"/>
      <c r="D2" s="36"/>
      <c r="E2" s="202"/>
      <c r="F2" s="202"/>
      <c r="G2" s="202" t="str">
        <f>'Participant Information'!C2</f>
        <v>[Name undertaking missing - Please enter under Participant Information]</v>
      </c>
      <c r="H2" s="202"/>
      <c r="I2" s="202"/>
    </row>
    <row r="3" spans="1:11" ht="16">
      <c r="A3" s="200" t="str">
        <f>'Participant Information'!A3</f>
        <v>Version 2.0</v>
      </c>
      <c r="B3" s="201"/>
      <c r="C3" s="201"/>
      <c r="D3" s="36"/>
      <c r="E3" s="202"/>
      <c r="F3" s="202"/>
      <c r="G3" s="202" t="str">
        <f>'Participant Information'!C3</f>
        <v>[Participant ID missing - Please enter under Participant Information]</v>
      </c>
      <c r="H3" s="202"/>
      <c r="I3" s="202"/>
    </row>
    <row r="4" spans="1:11" ht="14.5" customHeight="1">
      <c r="A4" s="200" t="s">
        <v>504</v>
      </c>
      <c r="B4" s="201"/>
      <c r="C4" s="201"/>
      <c r="D4" s="36"/>
      <c r="E4" s="202"/>
      <c r="F4" s="202"/>
      <c r="G4" s="202" t="str">
        <f>'Participant Information'!C4</f>
        <v>[Type of undertaking - Please enter under Participant Information]</v>
      </c>
      <c r="H4" s="202"/>
      <c r="I4" s="202"/>
    </row>
    <row r="5" spans="1:11" ht="14.5" customHeight="1">
      <c r="A5" s="1"/>
    </row>
    <row r="6" spans="1:11" ht="51" customHeight="1">
      <c r="A6" s="37"/>
      <c r="B6" s="206" t="s">
        <v>31</v>
      </c>
      <c r="C6" s="206"/>
      <c r="D6" s="206"/>
      <c r="E6" s="1"/>
      <c r="F6" s="1"/>
      <c r="G6" s="203" t="s">
        <v>32</v>
      </c>
      <c r="H6" s="204"/>
      <c r="I6" s="205"/>
      <c r="K6" s="23" t="s">
        <v>806</v>
      </c>
    </row>
    <row r="7" spans="1:11" ht="14.5" hidden="1" customHeight="1">
      <c r="A7" s="1"/>
      <c r="G7" s="24" t="s">
        <v>350</v>
      </c>
      <c r="H7" s="1"/>
      <c r="I7" s="24" t="s">
        <v>517</v>
      </c>
      <c r="K7" s="24" t="s">
        <v>533</v>
      </c>
    </row>
    <row r="8" spans="1:11" ht="45" customHeight="1">
      <c r="A8" s="39"/>
      <c r="B8" s="40"/>
      <c r="G8" s="41" t="s">
        <v>720</v>
      </c>
      <c r="H8" s="1"/>
      <c r="I8" s="42" t="s">
        <v>432</v>
      </c>
      <c r="K8" s="16"/>
    </row>
    <row r="9" spans="1:11">
      <c r="A9" s="215"/>
      <c r="B9" s="215"/>
      <c r="C9" s="215"/>
      <c r="D9" s="215"/>
      <c r="E9" s="215"/>
      <c r="F9" s="40"/>
      <c r="G9" s="43" t="s">
        <v>349</v>
      </c>
      <c r="H9" s="1"/>
      <c r="I9" s="44" t="s">
        <v>349</v>
      </c>
    </row>
    <row r="10" spans="1:11">
      <c r="A10" s="215"/>
      <c r="B10" s="215"/>
      <c r="C10" s="215"/>
      <c r="D10" s="215"/>
      <c r="E10" s="215"/>
      <c r="F10" s="40"/>
      <c r="G10" s="45" t="s">
        <v>718</v>
      </c>
      <c r="H10" s="1"/>
      <c r="I10" s="46"/>
    </row>
    <row r="11" spans="1:11" ht="22.5" customHeight="1">
      <c r="A11" s="216" t="s">
        <v>351</v>
      </c>
      <c r="B11" s="221"/>
      <c r="C11" s="222"/>
      <c r="D11" s="222"/>
      <c r="E11" s="47" t="s">
        <v>719</v>
      </c>
      <c r="F11" s="48"/>
      <c r="G11" s="49"/>
      <c r="H11" s="1"/>
      <c r="I11" s="50"/>
    </row>
    <row r="12" spans="1:11">
      <c r="A12" s="217"/>
      <c r="B12" s="210" t="s">
        <v>352</v>
      </c>
      <c r="C12" s="211"/>
      <c r="D12" s="211"/>
      <c r="E12" s="52" t="s">
        <v>721</v>
      </c>
      <c r="F12" s="48"/>
      <c r="G12" s="53"/>
      <c r="H12" s="1"/>
      <c r="I12" s="53"/>
    </row>
    <row r="13" spans="1:11" ht="15" customHeight="1">
      <c r="A13" s="217"/>
      <c r="B13" s="210" t="s">
        <v>353</v>
      </c>
      <c r="C13" s="211"/>
      <c r="D13" s="211"/>
      <c r="E13" s="52" t="s">
        <v>722</v>
      </c>
      <c r="F13" s="48"/>
      <c r="G13" s="53"/>
      <c r="H13" s="1"/>
      <c r="I13" s="53"/>
    </row>
    <row r="14" spans="1:11">
      <c r="A14" s="217"/>
      <c r="B14" s="210" t="s">
        <v>354</v>
      </c>
      <c r="C14" s="211"/>
      <c r="D14" s="211"/>
      <c r="E14" s="52" t="s">
        <v>723</v>
      </c>
      <c r="F14" s="48" t="s">
        <v>263</v>
      </c>
      <c r="G14" s="15"/>
      <c r="H14" s="1"/>
      <c r="I14" s="15"/>
      <c r="K14" s="16"/>
    </row>
    <row r="15" spans="1:11">
      <c r="A15" s="217"/>
      <c r="B15" s="210" t="s">
        <v>355</v>
      </c>
      <c r="C15" s="211"/>
      <c r="D15" s="211"/>
      <c r="E15" s="52" t="s">
        <v>724</v>
      </c>
      <c r="F15" s="48" t="s">
        <v>265</v>
      </c>
      <c r="G15" s="15"/>
      <c r="H15" s="1"/>
      <c r="I15" s="15"/>
      <c r="K15" s="16"/>
    </row>
    <row r="16" spans="1:11" ht="15" customHeight="1">
      <c r="A16" s="217"/>
      <c r="B16" s="210" t="s">
        <v>356</v>
      </c>
      <c r="C16" s="211"/>
      <c r="D16" s="211"/>
      <c r="E16" s="52" t="s">
        <v>725</v>
      </c>
      <c r="F16" s="48" t="s">
        <v>267</v>
      </c>
      <c r="G16" s="15"/>
      <c r="H16" s="1"/>
      <c r="I16" s="15"/>
      <c r="K16" s="16"/>
    </row>
    <row r="17" spans="1:11" ht="15" customHeight="1">
      <c r="A17" s="217"/>
      <c r="B17" s="210" t="s">
        <v>357</v>
      </c>
      <c r="C17" s="211"/>
      <c r="D17" s="211"/>
      <c r="E17" s="52" t="s">
        <v>726</v>
      </c>
      <c r="F17" s="48" t="s">
        <v>269</v>
      </c>
      <c r="G17" s="15"/>
      <c r="H17" s="1"/>
      <c r="I17" s="15"/>
      <c r="K17" s="16"/>
    </row>
    <row r="18" spans="1:11" ht="15" customHeight="1">
      <c r="A18" s="217"/>
      <c r="B18" s="207" t="s">
        <v>358</v>
      </c>
      <c r="C18" s="212"/>
      <c r="D18" s="211"/>
      <c r="E18" s="52" t="s">
        <v>727</v>
      </c>
      <c r="F18" s="48" t="s">
        <v>271</v>
      </c>
      <c r="G18" s="15"/>
      <c r="H18" s="1"/>
      <c r="I18" s="15"/>
      <c r="K18" s="16"/>
    </row>
    <row r="19" spans="1:11" ht="15" customHeight="1">
      <c r="A19" s="217"/>
      <c r="B19" s="208"/>
      <c r="C19" s="210" t="s">
        <v>359</v>
      </c>
      <c r="D19" s="211"/>
      <c r="E19" s="52" t="s">
        <v>728</v>
      </c>
      <c r="F19" s="48" t="s">
        <v>273</v>
      </c>
      <c r="G19" s="15"/>
      <c r="H19" s="1"/>
      <c r="I19" s="15"/>
      <c r="K19" s="16"/>
    </row>
    <row r="20" spans="1:11" ht="15" customHeight="1">
      <c r="A20" s="217"/>
      <c r="B20" s="208"/>
      <c r="C20" s="210" t="s">
        <v>40</v>
      </c>
      <c r="D20" s="211"/>
      <c r="E20" s="52" t="s">
        <v>729</v>
      </c>
      <c r="F20" s="48" t="s">
        <v>275</v>
      </c>
      <c r="G20" s="15"/>
      <c r="H20" s="1"/>
      <c r="I20" s="15"/>
      <c r="K20" s="16"/>
    </row>
    <row r="21" spans="1:11">
      <c r="A21" s="217"/>
      <c r="B21" s="208"/>
      <c r="C21" s="207" t="s">
        <v>362</v>
      </c>
      <c r="D21" s="54"/>
      <c r="E21" s="52" t="s">
        <v>730</v>
      </c>
      <c r="F21" s="48" t="s">
        <v>360</v>
      </c>
      <c r="G21" s="15"/>
      <c r="H21" s="1"/>
      <c r="I21" s="15"/>
      <c r="K21" s="16"/>
    </row>
    <row r="22" spans="1:11">
      <c r="A22" s="217"/>
      <c r="B22" s="208"/>
      <c r="C22" s="208"/>
      <c r="D22" s="51" t="s">
        <v>363</v>
      </c>
      <c r="E22" s="52" t="s">
        <v>731</v>
      </c>
      <c r="F22" s="48" t="s">
        <v>361</v>
      </c>
      <c r="G22" s="15"/>
      <c r="H22" s="1"/>
      <c r="I22" s="15"/>
      <c r="K22" s="16"/>
    </row>
    <row r="23" spans="1:11" ht="28">
      <c r="A23" s="217"/>
      <c r="B23" s="208"/>
      <c r="C23" s="209"/>
      <c r="D23" s="51" t="s">
        <v>364</v>
      </c>
      <c r="E23" s="52" t="s">
        <v>732</v>
      </c>
      <c r="F23" s="48" t="s">
        <v>276</v>
      </c>
      <c r="G23" s="15"/>
      <c r="H23" s="1"/>
      <c r="I23" s="15"/>
      <c r="K23" s="16"/>
    </row>
    <row r="24" spans="1:11">
      <c r="A24" s="217"/>
      <c r="B24" s="208"/>
      <c r="C24" s="207" t="s">
        <v>365</v>
      </c>
      <c r="D24" s="54"/>
      <c r="E24" s="52" t="s">
        <v>733</v>
      </c>
      <c r="F24" s="48" t="s">
        <v>283</v>
      </c>
      <c r="G24" s="15"/>
      <c r="H24" s="1"/>
      <c r="I24" s="15"/>
      <c r="K24" s="16"/>
    </row>
    <row r="25" spans="1:11" ht="28">
      <c r="A25" s="217"/>
      <c r="B25" s="208"/>
      <c r="C25" s="208"/>
      <c r="D25" s="51" t="s">
        <v>366</v>
      </c>
      <c r="E25" s="52" t="s">
        <v>734</v>
      </c>
      <c r="F25" s="48" t="s">
        <v>241</v>
      </c>
      <c r="G25" s="15"/>
      <c r="H25" s="1"/>
      <c r="I25" s="15"/>
      <c r="K25" s="16"/>
    </row>
    <row r="26" spans="1:11" ht="28">
      <c r="A26" s="217"/>
      <c r="B26" s="208"/>
      <c r="C26" s="208"/>
      <c r="D26" s="51" t="s">
        <v>367</v>
      </c>
      <c r="E26" s="52" t="s">
        <v>735</v>
      </c>
      <c r="F26" s="48" t="s">
        <v>243</v>
      </c>
      <c r="G26" s="15"/>
      <c r="H26" s="1"/>
      <c r="I26" s="15"/>
      <c r="K26" s="16"/>
    </row>
    <row r="27" spans="1:11" ht="28">
      <c r="A27" s="217"/>
      <c r="B27" s="208"/>
      <c r="C27" s="208"/>
      <c r="D27" s="51" t="s">
        <v>368</v>
      </c>
      <c r="E27" s="52" t="s">
        <v>736</v>
      </c>
      <c r="F27" s="48" t="s">
        <v>245</v>
      </c>
      <c r="G27" s="15"/>
      <c r="H27" s="1"/>
      <c r="I27" s="15"/>
      <c r="K27" s="16"/>
    </row>
    <row r="28" spans="1:11" ht="28">
      <c r="A28" s="217"/>
      <c r="B28" s="208"/>
      <c r="C28" s="209"/>
      <c r="D28" s="51" t="s">
        <v>369</v>
      </c>
      <c r="E28" s="52" t="s">
        <v>737</v>
      </c>
      <c r="F28" s="48" t="s">
        <v>247</v>
      </c>
      <c r="G28" s="15"/>
      <c r="H28" s="1"/>
      <c r="I28" s="15"/>
      <c r="K28" s="16"/>
    </row>
    <row r="29" spans="1:11" ht="15" customHeight="1">
      <c r="A29" s="217"/>
      <c r="B29" s="208"/>
      <c r="C29" s="210" t="s">
        <v>371</v>
      </c>
      <c r="D29" s="211"/>
      <c r="E29" s="52" t="s">
        <v>738</v>
      </c>
      <c r="F29" s="48" t="s">
        <v>249</v>
      </c>
      <c r="G29" s="15"/>
      <c r="H29" s="1"/>
      <c r="I29" s="15"/>
      <c r="K29" s="16"/>
    </row>
    <row r="30" spans="1:11">
      <c r="A30" s="217"/>
      <c r="B30" s="208"/>
      <c r="C30" s="210" t="s">
        <v>373</v>
      </c>
      <c r="D30" s="211"/>
      <c r="E30" s="52" t="s">
        <v>739</v>
      </c>
      <c r="F30" s="48" t="s">
        <v>370</v>
      </c>
      <c r="G30" s="15"/>
      <c r="H30" s="1"/>
      <c r="I30" s="15"/>
      <c r="K30" s="16"/>
    </row>
    <row r="31" spans="1:11" ht="15" customHeight="1">
      <c r="A31" s="217"/>
      <c r="B31" s="208"/>
      <c r="C31" s="210" t="s">
        <v>375</v>
      </c>
      <c r="D31" s="211"/>
      <c r="E31" s="52" t="s">
        <v>740</v>
      </c>
      <c r="F31" s="48" t="s">
        <v>372</v>
      </c>
      <c r="G31" s="15"/>
      <c r="H31" s="1"/>
      <c r="I31" s="15"/>
      <c r="K31" s="16"/>
    </row>
    <row r="32" spans="1:11">
      <c r="A32" s="217"/>
      <c r="B32" s="209"/>
      <c r="C32" s="210" t="s">
        <v>376</v>
      </c>
      <c r="D32" s="211"/>
      <c r="E32" s="52" t="s">
        <v>741</v>
      </c>
      <c r="F32" s="48" t="s">
        <v>374</v>
      </c>
      <c r="G32" s="15"/>
      <c r="H32" s="1"/>
      <c r="I32" s="15"/>
      <c r="K32" s="16"/>
    </row>
    <row r="33" spans="1:11" ht="15" customHeight="1">
      <c r="A33" s="217"/>
      <c r="B33" s="210" t="s">
        <v>377</v>
      </c>
      <c r="C33" s="211"/>
      <c r="D33" s="211"/>
      <c r="E33" s="52" t="s">
        <v>742</v>
      </c>
      <c r="F33" s="48" t="s">
        <v>251</v>
      </c>
      <c r="G33" s="15"/>
      <c r="H33" s="1"/>
      <c r="I33" s="15"/>
      <c r="K33" s="16"/>
    </row>
    <row r="34" spans="1:11" ht="15" customHeight="1">
      <c r="A34" s="217"/>
      <c r="B34" s="207" t="s">
        <v>378</v>
      </c>
      <c r="C34" s="212"/>
      <c r="D34" s="211"/>
      <c r="E34" s="52" t="s">
        <v>743</v>
      </c>
      <c r="F34" s="48" t="s">
        <v>253</v>
      </c>
      <c r="G34" s="15"/>
      <c r="H34" s="1"/>
      <c r="I34" s="15"/>
      <c r="K34" s="16"/>
    </row>
    <row r="35" spans="1:11">
      <c r="A35" s="217"/>
      <c r="B35" s="208"/>
      <c r="C35" s="210" t="s">
        <v>380</v>
      </c>
      <c r="D35" s="211"/>
      <c r="E35" s="52" t="s">
        <v>744</v>
      </c>
      <c r="F35" s="48" t="s">
        <v>255</v>
      </c>
      <c r="G35" s="15"/>
      <c r="H35" s="1"/>
      <c r="I35" s="15"/>
      <c r="K35" s="16"/>
    </row>
    <row r="36" spans="1:11" ht="15" customHeight="1">
      <c r="A36" s="217"/>
      <c r="B36" s="208"/>
      <c r="C36" s="210" t="s">
        <v>382</v>
      </c>
      <c r="D36" s="211"/>
      <c r="E36" s="52" t="s">
        <v>745</v>
      </c>
      <c r="F36" s="48" t="s">
        <v>379</v>
      </c>
      <c r="G36" s="15"/>
      <c r="H36" s="1"/>
      <c r="I36" s="15"/>
      <c r="K36" s="16"/>
    </row>
    <row r="37" spans="1:11" ht="15" customHeight="1">
      <c r="A37" s="217"/>
      <c r="B37" s="209"/>
      <c r="C37" s="210" t="s">
        <v>384</v>
      </c>
      <c r="D37" s="211"/>
      <c r="E37" s="52" t="s">
        <v>746</v>
      </c>
      <c r="F37" s="48" t="s">
        <v>381</v>
      </c>
      <c r="G37" s="15"/>
      <c r="H37" s="1"/>
      <c r="I37" s="15"/>
      <c r="K37" s="16"/>
    </row>
    <row r="38" spans="1:11" ht="15" customHeight="1">
      <c r="A38" s="217"/>
      <c r="B38" s="207" t="s">
        <v>386</v>
      </c>
      <c r="C38" s="212"/>
      <c r="D38" s="211"/>
      <c r="E38" s="52" t="s">
        <v>747</v>
      </c>
      <c r="F38" s="48" t="s">
        <v>383</v>
      </c>
      <c r="G38" s="15"/>
      <c r="H38" s="1"/>
      <c r="I38" s="15"/>
      <c r="K38" s="16"/>
    </row>
    <row r="39" spans="1:11" ht="15" customHeight="1">
      <c r="A39" s="217"/>
      <c r="B39" s="208"/>
      <c r="C39" s="207" t="s">
        <v>388</v>
      </c>
      <c r="D39" s="54"/>
      <c r="E39" s="52" t="s">
        <v>748</v>
      </c>
      <c r="F39" s="48" t="s">
        <v>385</v>
      </c>
      <c r="G39" s="15"/>
      <c r="H39" s="1"/>
      <c r="I39" s="15"/>
      <c r="K39" s="16"/>
    </row>
    <row r="40" spans="1:11" ht="28">
      <c r="A40" s="217"/>
      <c r="B40" s="208"/>
      <c r="C40" s="208"/>
      <c r="D40" s="51" t="s">
        <v>389</v>
      </c>
      <c r="E40" s="52" t="s">
        <v>749</v>
      </c>
      <c r="F40" s="48" t="s">
        <v>387</v>
      </c>
      <c r="G40" s="15"/>
      <c r="H40" s="1"/>
      <c r="I40" s="15"/>
      <c r="K40" s="16"/>
    </row>
    <row r="41" spans="1:11" ht="28">
      <c r="A41" s="217"/>
      <c r="B41" s="208"/>
      <c r="C41" s="209"/>
      <c r="D41" s="51" t="s">
        <v>391</v>
      </c>
      <c r="E41" s="52" t="s">
        <v>750</v>
      </c>
      <c r="F41" s="48" t="s">
        <v>70</v>
      </c>
      <c r="G41" s="15"/>
      <c r="H41" s="1"/>
      <c r="I41" s="15"/>
      <c r="K41" s="16"/>
    </row>
    <row r="42" spans="1:11" ht="15" customHeight="1">
      <c r="A42" s="217"/>
      <c r="B42" s="208"/>
      <c r="C42" s="207" t="s">
        <v>392</v>
      </c>
      <c r="D42" s="54"/>
      <c r="E42" s="52" t="s">
        <v>751</v>
      </c>
      <c r="F42" s="48" t="s">
        <v>390</v>
      </c>
      <c r="G42" s="15"/>
      <c r="H42" s="1"/>
      <c r="I42" s="15"/>
      <c r="K42" s="16"/>
    </row>
    <row r="43" spans="1:11" ht="28">
      <c r="A43" s="217"/>
      <c r="B43" s="208"/>
      <c r="C43" s="208"/>
      <c r="D43" s="51" t="s">
        <v>393</v>
      </c>
      <c r="E43" s="52" t="s">
        <v>752</v>
      </c>
      <c r="F43" s="48" t="s">
        <v>220</v>
      </c>
      <c r="G43" s="15"/>
      <c r="H43" s="1"/>
      <c r="I43" s="15"/>
      <c r="K43" s="16"/>
    </row>
    <row r="44" spans="1:11" ht="56">
      <c r="A44" s="217"/>
      <c r="B44" s="208"/>
      <c r="C44" s="209"/>
      <c r="D44" s="51" t="s">
        <v>394</v>
      </c>
      <c r="E44" s="52" t="s">
        <v>753</v>
      </c>
      <c r="F44" s="48" t="s">
        <v>71</v>
      </c>
      <c r="G44" s="15"/>
      <c r="H44" s="1"/>
      <c r="I44" s="15"/>
      <c r="K44" s="16"/>
    </row>
    <row r="45" spans="1:11" ht="15" customHeight="1">
      <c r="A45" s="217"/>
      <c r="B45" s="209"/>
      <c r="C45" s="210" t="s">
        <v>395</v>
      </c>
      <c r="D45" s="211"/>
      <c r="E45" s="52" t="s">
        <v>754</v>
      </c>
      <c r="F45" s="48" t="s">
        <v>223</v>
      </c>
      <c r="G45" s="15"/>
      <c r="H45" s="1"/>
      <c r="I45" s="15"/>
      <c r="K45" s="16"/>
    </row>
    <row r="46" spans="1:11">
      <c r="A46" s="217"/>
      <c r="B46" s="210" t="s">
        <v>396</v>
      </c>
      <c r="C46" s="211"/>
      <c r="D46" s="211"/>
      <c r="E46" s="52" t="s">
        <v>755</v>
      </c>
      <c r="F46" s="48" t="s">
        <v>225</v>
      </c>
      <c r="G46" s="15"/>
      <c r="H46" s="1"/>
      <c r="I46" s="15"/>
      <c r="K46" s="16"/>
    </row>
    <row r="47" spans="1:11" ht="15" customHeight="1">
      <c r="A47" s="217"/>
      <c r="B47" s="210" t="s">
        <v>397</v>
      </c>
      <c r="C47" s="211"/>
      <c r="D47" s="211"/>
      <c r="E47" s="52" t="s">
        <v>756</v>
      </c>
      <c r="F47" s="48" t="s">
        <v>73</v>
      </c>
      <c r="G47" s="15"/>
      <c r="H47" s="1"/>
      <c r="I47" s="15"/>
      <c r="K47" s="16"/>
    </row>
    <row r="48" spans="1:11" ht="15" customHeight="1">
      <c r="A48" s="217"/>
      <c r="B48" s="210" t="s">
        <v>399</v>
      </c>
      <c r="C48" s="211"/>
      <c r="D48" s="211"/>
      <c r="E48" s="52" t="s">
        <v>757</v>
      </c>
      <c r="F48" s="48" t="s">
        <v>228</v>
      </c>
      <c r="G48" s="15"/>
      <c r="H48" s="1"/>
      <c r="I48" s="15"/>
      <c r="K48" s="16"/>
    </row>
    <row r="49" spans="1:11" ht="15" customHeight="1">
      <c r="A49" s="217"/>
      <c r="B49" s="210" t="s">
        <v>401</v>
      </c>
      <c r="C49" s="211"/>
      <c r="D49" s="211"/>
      <c r="E49" s="52" t="s">
        <v>758</v>
      </c>
      <c r="F49" s="48" t="s">
        <v>398</v>
      </c>
      <c r="G49" s="15"/>
      <c r="H49" s="1"/>
      <c r="I49" s="15"/>
      <c r="K49" s="16"/>
    </row>
    <row r="50" spans="1:11" ht="15" customHeight="1">
      <c r="A50" s="217"/>
      <c r="B50" s="210" t="s">
        <v>403</v>
      </c>
      <c r="C50" s="211"/>
      <c r="D50" s="211"/>
      <c r="E50" s="52" t="s">
        <v>759</v>
      </c>
      <c r="F50" s="48" t="s">
        <v>400</v>
      </c>
      <c r="G50" s="15"/>
      <c r="H50" s="1"/>
      <c r="I50" s="15"/>
      <c r="K50" s="16"/>
    </row>
    <row r="51" spans="1:11" ht="15" customHeight="1">
      <c r="A51" s="217"/>
      <c r="B51" s="210" t="s">
        <v>405</v>
      </c>
      <c r="C51" s="211"/>
      <c r="D51" s="211"/>
      <c r="E51" s="52" t="s">
        <v>760</v>
      </c>
      <c r="F51" s="48" t="s">
        <v>402</v>
      </c>
      <c r="G51" s="15"/>
      <c r="H51" s="1"/>
      <c r="I51" s="15"/>
      <c r="K51" s="16"/>
    </row>
    <row r="52" spans="1:11" ht="15" customHeight="1">
      <c r="A52" s="217"/>
      <c r="B52" s="210" t="s">
        <v>406</v>
      </c>
      <c r="C52" s="211"/>
      <c r="D52" s="211"/>
      <c r="E52" s="52" t="s">
        <v>761</v>
      </c>
      <c r="F52" s="48" t="s">
        <v>404</v>
      </c>
      <c r="G52" s="15"/>
      <c r="H52" s="1"/>
      <c r="I52" s="15"/>
      <c r="K52" s="16"/>
    </row>
    <row r="53" spans="1:11" ht="15" customHeight="1">
      <c r="A53" s="217"/>
      <c r="B53" s="210" t="s">
        <v>407</v>
      </c>
      <c r="C53" s="211"/>
      <c r="D53" s="211"/>
      <c r="E53" s="52" t="s">
        <v>762</v>
      </c>
      <c r="F53" s="48" t="s">
        <v>229</v>
      </c>
      <c r="G53" s="15"/>
      <c r="H53" s="1"/>
      <c r="I53" s="15"/>
      <c r="K53" s="16"/>
    </row>
    <row r="54" spans="1:11">
      <c r="A54" s="218"/>
      <c r="B54" s="219" t="s">
        <v>408</v>
      </c>
      <c r="C54" s="220"/>
      <c r="D54" s="220"/>
      <c r="E54" s="52" t="s">
        <v>763</v>
      </c>
      <c r="F54" s="48" t="s">
        <v>289</v>
      </c>
      <c r="G54" s="15"/>
      <c r="H54" s="1"/>
      <c r="I54" s="15"/>
      <c r="K54" s="16"/>
    </row>
    <row r="55" spans="1:11" ht="15" customHeight="1">
      <c r="A55" s="208" t="s">
        <v>409</v>
      </c>
      <c r="B55" s="213"/>
      <c r="C55" s="214"/>
      <c r="D55" s="214"/>
      <c r="E55" s="52" t="s">
        <v>764</v>
      </c>
      <c r="G55" s="50"/>
      <c r="H55" s="1"/>
      <c r="I55" s="50"/>
    </row>
    <row r="56" spans="1:11" ht="15" customHeight="1">
      <c r="A56" s="208"/>
      <c r="B56" s="207" t="s">
        <v>67</v>
      </c>
      <c r="C56" s="212"/>
      <c r="D56" s="211"/>
      <c r="E56" s="52" t="s">
        <v>765</v>
      </c>
      <c r="F56" s="48" t="s">
        <v>291</v>
      </c>
      <c r="G56" s="15"/>
      <c r="H56" s="1"/>
      <c r="I56" s="15"/>
      <c r="K56" s="16" t="s">
        <v>813</v>
      </c>
    </row>
    <row r="57" spans="1:11" ht="15" customHeight="1">
      <c r="A57" s="208"/>
      <c r="B57" s="208"/>
      <c r="C57" s="207" t="s">
        <v>410</v>
      </c>
      <c r="D57" s="54"/>
      <c r="E57" s="52" t="s">
        <v>766</v>
      </c>
      <c r="F57" s="48" t="s">
        <v>488</v>
      </c>
      <c r="G57" s="15"/>
      <c r="H57" s="1"/>
      <c r="I57" s="15"/>
      <c r="K57" s="16"/>
    </row>
    <row r="58" spans="1:11" ht="56">
      <c r="A58" s="208"/>
      <c r="B58" s="208"/>
      <c r="C58" s="208"/>
      <c r="D58" s="51" t="s">
        <v>69</v>
      </c>
      <c r="E58" s="52" t="s">
        <v>767</v>
      </c>
      <c r="F58" s="48" t="s">
        <v>490</v>
      </c>
      <c r="G58" s="15"/>
      <c r="H58" s="1"/>
      <c r="I58" s="15"/>
      <c r="K58" s="16"/>
    </row>
    <row r="59" spans="1:11">
      <c r="A59" s="208"/>
      <c r="B59" s="208"/>
      <c r="C59" s="208"/>
      <c r="D59" s="51" t="s">
        <v>411</v>
      </c>
      <c r="E59" s="52" t="s">
        <v>768</v>
      </c>
      <c r="F59" s="48" t="s">
        <v>293</v>
      </c>
      <c r="G59" s="15"/>
      <c r="H59" s="1"/>
      <c r="I59" s="15"/>
      <c r="K59" s="16"/>
    </row>
    <row r="60" spans="1:11">
      <c r="A60" s="208"/>
      <c r="B60" s="208"/>
      <c r="C60" s="209"/>
      <c r="D60" s="51" t="s">
        <v>412</v>
      </c>
      <c r="E60" s="52" t="s">
        <v>769</v>
      </c>
      <c r="F60" s="48" t="s">
        <v>493</v>
      </c>
      <c r="G60" s="15"/>
      <c r="H60" s="1"/>
      <c r="I60" s="15"/>
      <c r="K60" s="16"/>
    </row>
    <row r="61" spans="1:11" ht="15" customHeight="1">
      <c r="A61" s="208"/>
      <c r="B61" s="208"/>
      <c r="C61" s="207" t="s">
        <v>413</v>
      </c>
      <c r="D61" s="54"/>
      <c r="E61" s="52" t="s">
        <v>770</v>
      </c>
      <c r="F61" s="48" t="s">
        <v>495</v>
      </c>
      <c r="G61" s="15"/>
      <c r="H61" s="1"/>
      <c r="I61" s="15"/>
      <c r="K61" s="16"/>
    </row>
    <row r="62" spans="1:11" ht="56">
      <c r="A62" s="208"/>
      <c r="B62" s="208"/>
      <c r="C62" s="208"/>
      <c r="D62" s="51" t="s">
        <v>69</v>
      </c>
      <c r="E62" s="52" t="s">
        <v>771</v>
      </c>
      <c r="F62" s="48" t="s">
        <v>497</v>
      </c>
      <c r="G62" s="15"/>
      <c r="H62" s="1"/>
      <c r="I62" s="15"/>
      <c r="K62" s="16"/>
    </row>
    <row r="63" spans="1:11">
      <c r="A63" s="208"/>
      <c r="B63" s="208"/>
      <c r="C63" s="208"/>
      <c r="D63" s="51" t="s">
        <v>411</v>
      </c>
      <c r="E63" s="52" t="s">
        <v>772</v>
      </c>
      <c r="F63" s="48" t="s">
        <v>499</v>
      </c>
      <c r="G63" s="15"/>
      <c r="H63" s="1"/>
      <c r="I63" s="15"/>
      <c r="K63" s="16"/>
    </row>
    <row r="64" spans="1:11">
      <c r="A64" s="208"/>
      <c r="B64" s="209"/>
      <c r="C64" s="209"/>
      <c r="D64" s="51" t="s">
        <v>412</v>
      </c>
      <c r="E64" s="52" t="s">
        <v>773</v>
      </c>
      <c r="F64" s="48" t="s">
        <v>295</v>
      </c>
      <c r="G64" s="15"/>
      <c r="H64" s="1"/>
      <c r="I64" s="15"/>
      <c r="K64" s="16"/>
    </row>
    <row r="65" spans="1:11" ht="15" customHeight="1">
      <c r="A65" s="208"/>
      <c r="B65" s="207" t="s">
        <v>414</v>
      </c>
      <c r="C65" s="212"/>
      <c r="D65" s="211"/>
      <c r="E65" s="52" t="s">
        <v>774</v>
      </c>
      <c r="F65" s="48" t="s">
        <v>68</v>
      </c>
      <c r="G65" s="15"/>
      <c r="H65" s="1"/>
      <c r="I65" s="15"/>
      <c r="K65" s="16"/>
    </row>
    <row r="66" spans="1:11" ht="15" customHeight="1">
      <c r="A66" s="208"/>
      <c r="B66" s="208"/>
      <c r="C66" s="207" t="s">
        <v>415</v>
      </c>
      <c r="D66" s="54"/>
      <c r="E66" s="52" t="s">
        <v>775</v>
      </c>
      <c r="F66" s="48" t="s">
        <v>714</v>
      </c>
      <c r="G66" s="15"/>
      <c r="H66" s="1"/>
      <c r="I66" s="15"/>
      <c r="K66" s="16"/>
    </row>
    <row r="67" spans="1:11" ht="56">
      <c r="A67" s="208"/>
      <c r="B67" s="208"/>
      <c r="C67" s="208"/>
      <c r="D67" s="51" t="s">
        <v>69</v>
      </c>
      <c r="E67" s="52" t="s">
        <v>776</v>
      </c>
      <c r="F67" s="48" t="s">
        <v>713</v>
      </c>
      <c r="G67" s="15"/>
      <c r="H67" s="1"/>
      <c r="I67" s="15"/>
      <c r="K67" s="16"/>
    </row>
    <row r="68" spans="1:11">
      <c r="A68" s="208"/>
      <c r="B68" s="208"/>
      <c r="C68" s="208"/>
      <c r="D68" s="51" t="s">
        <v>411</v>
      </c>
      <c r="E68" s="52" t="s">
        <v>777</v>
      </c>
      <c r="F68" s="48" t="s">
        <v>712</v>
      </c>
      <c r="G68" s="15"/>
      <c r="H68" s="1"/>
      <c r="I68" s="15"/>
      <c r="K68" s="16"/>
    </row>
    <row r="69" spans="1:11">
      <c r="A69" s="208"/>
      <c r="B69" s="208"/>
      <c r="C69" s="209"/>
      <c r="D69" s="51" t="s">
        <v>412</v>
      </c>
      <c r="E69" s="52" t="s">
        <v>778</v>
      </c>
      <c r="F69" s="48" t="s">
        <v>711</v>
      </c>
      <c r="G69" s="15"/>
      <c r="H69" s="1"/>
      <c r="I69" s="15"/>
      <c r="K69" s="16"/>
    </row>
    <row r="70" spans="1:11" ht="15" customHeight="1">
      <c r="A70" s="208"/>
      <c r="B70" s="208"/>
      <c r="C70" s="207" t="s">
        <v>416</v>
      </c>
      <c r="D70" s="54"/>
      <c r="E70" s="52" t="s">
        <v>779</v>
      </c>
      <c r="F70" s="48" t="s">
        <v>710</v>
      </c>
      <c r="G70" s="15"/>
      <c r="H70" s="1"/>
      <c r="I70" s="15"/>
      <c r="K70" s="16"/>
    </row>
    <row r="71" spans="1:11" ht="56">
      <c r="A71" s="208"/>
      <c r="B71" s="208"/>
      <c r="C71" s="208"/>
      <c r="D71" s="51" t="s">
        <v>69</v>
      </c>
      <c r="E71" s="52" t="s">
        <v>780</v>
      </c>
      <c r="F71" s="48" t="s">
        <v>709</v>
      </c>
      <c r="G71" s="15"/>
      <c r="H71" s="1"/>
      <c r="I71" s="15"/>
      <c r="K71" s="16"/>
    </row>
    <row r="72" spans="1:11">
      <c r="A72" s="208"/>
      <c r="B72" s="208"/>
      <c r="C72" s="208"/>
      <c r="D72" s="51" t="s">
        <v>411</v>
      </c>
      <c r="E72" s="52" t="s">
        <v>781</v>
      </c>
      <c r="F72" s="48" t="s">
        <v>708</v>
      </c>
      <c r="G72" s="15"/>
      <c r="H72" s="1"/>
      <c r="I72" s="15"/>
      <c r="K72" s="16"/>
    </row>
    <row r="73" spans="1:11">
      <c r="A73" s="208"/>
      <c r="B73" s="209"/>
      <c r="C73" s="209"/>
      <c r="D73" s="51" t="s">
        <v>412</v>
      </c>
      <c r="E73" s="52" t="s">
        <v>782</v>
      </c>
      <c r="F73" s="48" t="s">
        <v>707</v>
      </c>
      <c r="G73" s="15"/>
      <c r="H73" s="1"/>
      <c r="I73" s="15"/>
      <c r="K73" s="16"/>
    </row>
    <row r="74" spans="1:11" ht="15" customHeight="1">
      <c r="A74" s="208"/>
      <c r="B74" s="207" t="s">
        <v>72</v>
      </c>
      <c r="C74" s="212"/>
      <c r="D74" s="211"/>
      <c r="E74" s="52" t="s">
        <v>783</v>
      </c>
      <c r="F74" s="48" t="s">
        <v>706</v>
      </c>
      <c r="G74" s="15"/>
      <c r="H74" s="1"/>
      <c r="I74" s="15"/>
      <c r="K74" s="16"/>
    </row>
    <row r="75" spans="1:11" ht="15" customHeight="1">
      <c r="A75" s="208"/>
      <c r="B75" s="208"/>
      <c r="C75" s="210" t="s">
        <v>69</v>
      </c>
      <c r="D75" s="211"/>
      <c r="E75" s="52" t="s">
        <v>784</v>
      </c>
      <c r="F75" s="48" t="s">
        <v>705</v>
      </c>
      <c r="G75" s="15"/>
      <c r="H75" s="1"/>
      <c r="I75" s="15"/>
      <c r="K75" s="16"/>
    </row>
    <row r="76" spans="1:11">
      <c r="A76" s="208"/>
      <c r="B76" s="208"/>
      <c r="C76" s="210" t="s">
        <v>411</v>
      </c>
      <c r="D76" s="211"/>
      <c r="E76" s="52" t="s">
        <v>785</v>
      </c>
      <c r="F76" s="48" t="s">
        <v>704</v>
      </c>
      <c r="G76" s="15"/>
      <c r="H76" s="1"/>
      <c r="I76" s="15"/>
      <c r="K76" s="16"/>
    </row>
    <row r="77" spans="1:11">
      <c r="A77" s="208"/>
      <c r="B77" s="209"/>
      <c r="C77" s="210" t="s">
        <v>412</v>
      </c>
      <c r="D77" s="211"/>
      <c r="E77" s="52" t="s">
        <v>786</v>
      </c>
      <c r="F77" s="48" t="s">
        <v>703</v>
      </c>
      <c r="G77" s="15"/>
      <c r="H77" s="1"/>
      <c r="I77" s="15"/>
      <c r="K77" s="16"/>
    </row>
    <row r="78" spans="1:11" ht="15" customHeight="1">
      <c r="A78" s="208"/>
      <c r="B78" s="210" t="s">
        <v>417</v>
      </c>
      <c r="C78" s="211"/>
      <c r="D78" s="211"/>
      <c r="E78" s="52" t="s">
        <v>787</v>
      </c>
      <c r="G78" s="53"/>
      <c r="H78" s="1"/>
      <c r="I78" s="53"/>
    </row>
    <row r="79" spans="1:11">
      <c r="A79" s="208"/>
      <c r="B79" s="210" t="s">
        <v>418</v>
      </c>
      <c r="C79" s="211"/>
      <c r="D79" s="211"/>
      <c r="E79" s="52" t="s">
        <v>788</v>
      </c>
      <c r="F79" s="48" t="s">
        <v>702</v>
      </c>
      <c r="G79" s="15"/>
      <c r="H79" s="1"/>
      <c r="I79" s="15"/>
      <c r="K79" s="16"/>
    </row>
    <row r="80" spans="1:11" ht="15" customHeight="1">
      <c r="A80" s="208"/>
      <c r="B80" s="210" t="s">
        <v>419</v>
      </c>
      <c r="C80" s="211"/>
      <c r="D80" s="211"/>
      <c r="E80" s="52" t="s">
        <v>789</v>
      </c>
      <c r="F80" s="48" t="s">
        <v>701</v>
      </c>
      <c r="G80" s="15"/>
      <c r="H80" s="1"/>
      <c r="I80" s="15"/>
      <c r="K80" s="16"/>
    </row>
    <row r="81" spans="1:11" ht="15" customHeight="1">
      <c r="A81" s="208"/>
      <c r="B81" s="210" t="s">
        <v>420</v>
      </c>
      <c r="C81" s="211"/>
      <c r="D81" s="211"/>
      <c r="E81" s="52" t="s">
        <v>790</v>
      </c>
      <c r="F81" s="48" t="s">
        <v>700</v>
      </c>
      <c r="G81" s="15"/>
      <c r="H81" s="1"/>
      <c r="I81" s="15"/>
      <c r="K81" s="16"/>
    </row>
    <row r="82" spans="1:11" ht="15" customHeight="1">
      <c r="A82" s="208"/>
      <c r="B82" s="210" t="s">
        <v>421</v>
      </c>
      <c r="C82" s="211"/>
      <c r="D82" s="211"/>
      <c r="E82" s="52" t="s">
        <v>791</v>
      </c>
      <c r="F82" s="48" t="s">
        <v>699</v>
      </c>
      <c r="G82" s="15"/>
      <c r="H82" s="1"/>
      <c r="I82" s="15"/>
      <c r="K82" s="16"/>
    </row>
    <row r="83" spans="1:11" ht="15" customHeight="1">
      <c r="A83" s="208"/>
      <c r="B83" s="210" t="s">
        <v>39</v>
      </c>
      <c r="C83" s="211"/>
      <c r="D83" s="211"/>
      <c r="E83" s="52" t="s">
        <v>792</v>
      </c>
      <c r="F83" s="48" t="s">
        <v>698</v>
      </c>
      <c r="G83" s="15"/>
      <c r="H83" s="1"/>
      <c r="I83" s="15"/>
      <c r="K83" s="16"/>
    </row>
    <row r="84" spans="1:11">
      <c r="A84" s="208"/>
      <c r="B84" s="210" t="s">
        <v>373</v>
      </c>
      <c r="C84" s="211"/>
      <c r="D84" s="211"/>
      <c r="E84" s="52" t="s">
        <v>793</v>
      </c>
      <c r="F84" s="48" t="s">
        <v>697</v>
      </c>
      <c r="G84" s="15"/>
      <c r="H84" s="1"/>
      <c r="I84" s="15"/>
      <c r="K84" s="16"/>
    </row>
    <row r="85" spans="1:11" ht="15" customHeight="1">
      <c r="A85" s="208"/>
      <c r="B85" s="210" t="s">
        <v>422</v>
      </c>
      <c r="C85" s="211"/>
      <c r="D85" s="211"/>
      <c r="E85" s="52" t="s">
        <v>794</v>
      </c>
      <c r="F85" s="48" t="s">
        <v>696</v>
      </c>
      <c r="G85" s="15"/>
      <c r="H85" s="1"/>
      <c r="I85" s="15"/>
      <c r="K85" s="16"/>
    </row>
    <row r="86" spans="1:11" ht="15" customHeight="1">
      <c r="A86" s="208"/>
      <c r="B86" s="210" t="s">
        <v>423</v>
      </c>
      <c r="C86" s="211"/>
      <c r="D86" s="211"/>
      <c r="E86" s="52" t="s">
        <v>795</v>
      </c>
      <c r="F86" s="48" t="s">
        <v>695</v>
      </c>
      <c r="G86" s="15"/>
      <c r="H86" s="1"/>
      <c r="I86" s="15"/>
      <c r="K86" s="16"/>
    </row>
    <row r="87" spans="1:11" ht="15" customHeight="1">
      <c r="A87" s="208"/>
      <c r="B87" s="210" t="s">
        <v>424</v>
      </c>
      <c r="C87" s="211"/>
      <c r="D87" s="211"/>
      <c r="E87" s="52" t="s">
        <v>796</v>
      </c>
      <c r="F87" s="48" t="s">
        <v>694</v>
      </c>
      <c r="G87" s="15"/>
      <c r="H87" s="1"/>
      <c r="I87" s="15"/>
      <c r="K87" s="16"/>
    </row>
    <row r="88" spans="1:11" ht="15" customHeight="1">
      <c r="A88" s="208"/>
      <c r="B88" s="210" t="s">
        <v>425</v>
      </c>
      <c r="C88" s="211"/>
      <c r="D88" s="211"/>
      <c r="E88" s="52" t="s">
        <v>797</v>
      </c>
      <c r="F88" s="48" t="s">
        <v>693</v>
      </c>
      <c r="G88" s="15"/>
      <c r="H88" s="1"/>
      <c r="I88" s="15"/>
      <c r="K88" s="16"/>
    </row>
    <row r="89" spans="1:11" ht="15" customHeight="1">
      <c r="A89" s="208"/>
      <c r="B89" s="210" t="s">
        <v>426</v>
      </c>
      <c r="C89" s="211"/>
      <c r="D89" s="211"/>
      <c r="E89" s="52" t="s">
        <v>798</v>
      </c>
      <c r="F89" s="48" t="s">
        <v>692</v>
      </c>
      <c r="G89" s="15"/>
      <c r="H89" s="1"/>
      <c r="I89" s="15"/>
      <c r="K89" s="16"/>
    </row>
    <row r="90" spans="1:11" ht="15" customHeight="1">
      <c r="A90" s="208"/>
      <c r="B90" s="207" t="s">
        <v>427</v>
      </c>
      <c r="C90" s="212"/>
      <c r="D90" s="211"/>
      <c r="E90" s="52" t="s">
        <v>799</v>
      </c>
      <c r="F90" s="48" t="s">
        <v>691</v>
      </c>
      <c r="G90" s="15"/>
      <c r="H90" s="1"/>
      <c r="I90" s="15"/>
      <c r="K90" s="16"/>
    </row>
    <row r="91" spans="1:11" ht="15" customHeight="1">
      <c r="A91" s="208"/>
      <c r="B91" s="208"/>
      <c r="C91" s="210" t="s">
        <v>428</v>
      </c>
      <c r="D91" s="211"/>
      <c r="E91" s="52" t="s">
        <v>800</v>
      </c>
      <c r="F91" s="48" t="s">
        <v>690</v>
      </c>
      <c r="G91" s="15"/>
      <c r="H91" s="1"/>
      <c r="I91" s="15"/>
      <c r="K91" s="16"/>
    </row>
    <row r="92" spans="1:11" ht="15" customHeight="1">
      <c r="A92" s="208"/>
      <c r="B92" s="209"/>
      <c r="C92" s="210" t="s">
        <v>429</v>
      </c>
      <c r="D92" s="211"/>
      <c r="E92" s="52" t="s">
        <v>801</v>
      </c>
      <c r="F92" s="48" t="s">
        <v>689</v>
      </c>
      <c r="G92" s="15"/>
      <c r="H92" s="1"/>
      <c r="I92" s="15"/>
      <c r="K92" s="16"/>
    </row>
    <row r="93" spans="1:11" ht="15" customHeight="1">
      <c r="A93" s="208"/>
      <c r="B93" s="210" t="s">
        <v>430</v>
      </c>
      <c r="C93" s="211"/>
      <c r="D93" s="211"/>
      <c r="E93" s="52" t="s">
        <v>802</v>
      </c>
      <c r="F93" s="48" t="s">
        <v>688</v>
      </c>
      <c r="G93" s="15"/>
      <c r="H93" s="1"/>
      <c r="I93" s="15"/>
      <c r="K93" s="16"/>
    </row>
    <row r="94" spans="1:11">
      <c r="A94" s="209"/>
      <c r="B94" s="210" t="s">
        <v>431</v>
      </c>
      <c r="C94" s="211"/>
      <c r="D94" s="211"/>
      <c r="E94" s="52" t="s">
        <v>803</v>
      </c>
      <c r="F94" s="48" t="s">
        <v>687</v>
      </c>
      <c r="G94" s="15"/>
      <c r="H94" s="1"/>
      <c r="I94" s="15"/>
      <c r="K94" s="16"/>
    </row>
    <row r="95" spans="1:11" ht="15" customHeight="1">
      <c r="A95" s="210" t="s">
        <v>41</v>
      </c>
      <c r="B95" s="211"/>
      <c r="C95" s="211"/>
      <c r="D95" s="211"/>
      <c r="E95" s="55" t="s">
        <v>804</v>
      </c>
      <c r="F95" s="48" t="s">
        <v>686</v>
      </c>
      <c r="G95" s="15"/>
      <c r="H95" s="1"/>
      <c r="I95" s="15"/>
      <c r="K95" s="16"/>
    </row>
    <row r="96" spans="1:11">
      <c r="F96" s="24"/>
    </row>
    <row r="97" spans="6:6" hidden="1">
      <c r="F97" s="24"/>
    </row>
  </sheetData>
  <sheetProtection algorithmName="SHA-512" hashValue="RyQV/plT7+DU3tMopgN4Cc/tm+MF9zHc9hqQpDy5knBYSPvmsXbsi30nEbNfomNjIJ3fJPaiS2BFPw+BE6JUAA==" saltValue="z1MYaZJYwdUY3gBLrdgtXQ==" spinCount="100000" sheet="1" objects="1" scenarios="1" formatCells="0" selectLockedCells="1"/>
  <mergeCells count="84">
    <mergeCell ref="A95:D95"/>
    <mergeCell ref="B88:D88"/>
    <mergeCell ref="B89:D89"/>
    <mergeCell ref="B93:D93"/>
    <mergeCell ref="B82:D82"/>
    <mergeCell ref="B83:D83"/>
    <mergeCell ref="B84:D84"/>
    <mergeCell ref="B85:D85"/>
    <mergeCell ref="B86:D86"/>
    <mergeCell ref="B87:D87"/>
    <mergeCell ref="A55:A94"/>
    <mergeCell ref="B56:B64"/>
    <mergeCell ref="C56:D56"/>
    <mergeCell ref="C74:D74"/>
    <mergeCell ref="C75:D75"/>
    <mergeCell ref="C57:C60"/>
    <mergeCell ref="A9:E10"/>
    <mergeCell ref="A11:A54"/>
    <mergeCell ref="B51:D51"/>
    <mergeCell ref="B52:D52"/>
    <mergeCell ref="B53:D53"/>
    <mergeCell ref="B54:D54"/>
    <mergeCell ref="C34:D34"/>
    <mergeCell ref="C35:D35"/>
    <mergeCell ref="C36:D36"/>
    <mergeCell ref="C38:D38"/>
    <mergeCell ref="C30:D30"/>
    <mergeCell ref="C31:D31"/>
    <mergeCell ref="B17:D17"/>
    <mergeCell ref="B47:D47"/>
    <mergeCell ref="B48:D48"/>
    <mergeCell ref="B11:D11"/>
    <mergeCell ref="B94:D94"/>
    <mergeCell ref="C70:C73"/>
    <mergeCell ref="C76:D76"/>
    <mergeCell ref="C77:D77"/>
    <mergeCell ref="B78:D78"/>
    <mergeCell ref="B81:D81"/>
    <mergeCell ref="B90:B92"/>
    <mergeCell ref="C90:D90"/>
    <mergeCell ref="C91:D91"/>
    <mergeCell ref="C92:D92"/>
    <mergeCell ref="B80:D80"/>
    <mergeCell ref="B79:D79"/>
    <mergeCell ref="B74:B77"/>
    <mergeCell ref="B65:B73"/>
    <mergeCell ref="C65:D65"/>
    <mergeCell ref="C61:C64"/>
    <mergeCell ref="C66:C69"/>
    <mergeCell ref="C32:D32"/>
    <mergeCell ref="C18:D18"/>
    <mergeCell ref="C19:D19"/>
    <mergeCell ref="C20:D20"/>
    <mergeCell ref="C21:C23"/>
    <mergeCell ref="C24:C28"/>
    <mergeCell ref="B49:D49"/>
    <mergeCell ref="B18:B32"/>
    <mergeCell ref="B55:D55"/>
    <mergeCell ref="B50:D50"/>
    <mergeCell ref="B46:D46"/>
    <mergeCell ref="B33:D33"/>
    <mergeCell ref="B34:B37"/>
    <mergeCell ref="C37:D37"/>
    <mergeCell ref="B12:D12"/>
    <mergeCell ref="B13:D13"/>
    <mergeCell ref="B14:D14"/>
    <mergeCell ref="B15:D15"/>
    <mergeCell ref="B16:D16"/>
    <mergeCell ref="B38:B45"/>
    <mergeCell ref="C39:C41"/>
    <mergeCell ref="C42:C44"/>
    <mergeCell ref="C45:D45"/>
    <mergeCell ref="C29:D29"/>
    <mergeCell ref="G4:I4"/>
    <mergeCell ref="G3:I3"/>
    <mergeCell ref="G2:I2"/>
    <mergeCell ref="G6:I6"/>
    <mergeCell ref="B6:D6"/>
    <mergeCell ref="A2:C2"/>
    <mergeCell ref="A3:C3"/>
    <mergeCell ref="A4:C4"/>
    <mergeCell ref="E4:F4"/>
    <mergeCell ref="E3:F3"/>
    <mergeCell ref="E2:F2"/>
  </mergeCells>
  <conditionalFormatting sqref="G14:G54 I14:I54">
    <cfRule type="containsBlanks" dxfId="47" priority="5">
      <formula>LEN(TRIM(G14))=0</formula>
    </cfRule>
  </conditionalFormatting>
  <conditionalFormatting sqref="G56:G77 I56:I77">
    <cfRule type="containsBlanks" dxfId="46" priority="2">
      <formula>LEN(TRIM(G56))=0</formula>
    </cfRule>
  </conditionalFormatting>
  <conditionalFormatting sqref="G79:G95 I79:I95">
    <cfRule type="containsBlanks" dxfId="45" priority="1">
      <formula>LEN(TRIM(G79))=0</formula>
    </cfRule>
  </conditionalFormatting>
  <hyperlinks>
    <hyperlink ref="A1" location="'Navigation tab'!A1" display="To navigation tab" xr:uid="{4DBF640A-1AEC-45E0-8B26-16AD0512BD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4112-38ED-4305-A962-5F63F93BBEB7}">
  <sheetPr codeName="Sheet3"/>
  <dimension ref="A1:L41"/>
  <sheetViews>
    <sheetView topLeftCell="I1" zoomScale="71" zoomScaleNormal="100" workbookViewId="0">
      <selection activeCell="K8" sqref="K8"/>
    </sheetView>
  </sheetViews>
  <sheetFormatPr defaultColWidth="0" defaultRowHeight="14.5" zeroHeight="1"/>
  <cols>
    <col min="1" max="1" width="19.453125" style="1" customWidth="1"/>
    <col min="2" max="2" width="30.7265625" style="1" bestFit="1" customWidth="1"/>
    <col min="3" max="3" width="30.54296875" style="1" customWidth="1"/>
    <col min="4" max="4" width="6" style="1" hidden="1" customWidth="1"/>
    <col min="5" max="5" width="32.26953125" style="1" customWidth="1"/>
    <col min="6" max="6" width="39.26953125" style="1" customWidth="1"/>
    <col min="7" max="7" width="4" style="1" customWidth="1"/>
    <col min="8" max="9" width="32.26953125" style="1" customWidth="1"/>
    <col min="10" max="10" width="25.7265625" style="1" customWidth="1"/>
    <col min="11" max="11" width="92.453125" style="1" customWidth="1"/>
    <col min="12" max="12" width="10.7265625" style="1" customWidth="1"/>
    <col min="13" max="16384" width="10.7265625" style="1" hidden="1"/>
  </cols>
  <sheetData>
    <row r="1" spans="1:11" ht="15" customHeight="1">
      <c r="A1" s="30" t="s">
        <v>30</v>
      </c>
    </row>
    <row r="2" spans="1:11" s="28" customFormat="1" ht="15.75" customHeight="1">
      <c r="A2" s="35" t="str">
        <f>'Participant Information'!A2</f>
        <v>DNB impact analysis on the Solvency II Review</v>
      </c>
      <c r="B2" s="21"/>
      <c r="C2" s="59"/>
      <c r="D2" s="59"/>
      <c r="E2" s="228" t="str">
        <f>'Participant Information'!C2</f>
        <v>[Name undertaking missing - Please enter under Participant Information]</v>
      </c>
      <c r="F2" s="228"/>
      <c r="G2" s="61"/>
      <c r="H2" s="61"/>
      <c r="I2" s="62"/>
      <c r="J2" s="62"/>
    </row>
    <row r="3" spans="1:11" s="28" customFormat="1" ht="15.75" customHeight="1">
      <c r="A3" s="35" t="str">
        <f>'Participant Information'!A3</f>
        <v>Version 2.0</v>
      </c>
      <c r="B3" s="21"/>
      <c r="C3" s="21"/>
      <c r="D3" s="21"/>
      <c r="E3" s="228" t="str">
        <f>'Participant Information'!C3</f>
        <v>[Participant ID missing - Please enter under Participant Information]</v>
      </c>
      <c r="F3" s="228"/>
      <c r="G3" s="61"/>
      <c r="H3" s="61"/>
      <c r="I3" s="62"/>
      <c r="J3" s="62"/>
    </row>
    <row r="4" spans="1:11" s="28" customFormat="1" ht="15.75" customHeight="1">
      <c r="A4" s="63" t="s">
        <v>24</v>
      </c>
      <c r="B4" s="63"/>
      <c r="C4" s="63"/>
      <c r="D4" s="63"/>
      <c r="E4" s="228" t="str">
        <f>'Participant Information'!C4</f>
        <v>[Type of undertaking - Please enter under Participant Information]</v>
      </c>
      <c r="F4" s="228"/>
      <c r="G4" s="61"/>
      <c r="H4" s="61"/>
      <c r="I4" s="62"/>
      <c r="J4" s="62"/>
    </row>
    <row r="5" spans="1:11" s="28" customFormat="1" ht="16" hidden="1">
      <c r="A5" s="64"/>
      <c r="B5" s="64"/>
      <c r="C5" s="64"/>
      <c r="D5" s="64"/>
      <c r="E5" s="62"/>
      <c r="F5" s="62"/>
      <c r="G5" s="62"/>
      <c r="H5" s="65"/>
      <c r="I5" s="62"/>
      <c r="J5" s="62"/>
    </row>
    <row r="6" spans="1:11" s="28" customFormat="1" ht="47.25" customHeight="1">
      <c r="A6" s="206" t="s">
        <v>31</v>
      </c>
      <c r="B6" s="206"/>
      <c r="C6" s="206"/>
      <c r="D6" s="38"/>
      <c r="E6" s="203" t="s">
        <v>32</v>
      </c>
      <c r="F6" s="204"/>
      <c r="G6" s="204"/>
      <c r="H6" s="204"/>
      <c r="I6" s="205"/>
      <c r="J6" s="62"/>
      <c r="K6" s="23" t="s">
        <v>806</v>
      </c>
    </row>
    <row r="7" spans="1:11" s="28" customFormat="1" ht="16" hidden="1">
      <c r="A7" s="66"/>
      <c r="B7" s="38"/>
      <c r="C7" s="67"/>
      <c r="D7" s="67"/>
      <c r="E7" s="24" t="s">
        <v>350</v>
      </c>
      <c r="F7" s="24" t="s">
        <v>509</v>
      </c>
      <c r="G7" s="38"/>
      <c r="H7" s="24" t="s">
        <v>260</v>
      </c>
      <c r="I7" s="24" t="s">
        <v>261</v>
      </c>
      <c r="J7" s="68" t="str">
        <f>CONCATENATE(H9,I10)</f>
        <v>Absolute values based on revised frameworkWithout volatility adjustment and without other transitional measures</v>
      </c>
      <c r="K7" s="24" t="s">
        <v>540</v>
      </c>
    </row>
    <row r="8" spans="1:11" ht="46.5" customHeight="1">
      <c r="A8" s="66"/>
      <c r="B8" s="66"/>
      <c r="C8" s="38"/>
      <c r="D8" s="38"/>
      <c r="E8" s="229" t="s">
        <v>440</v>
      </c>
      <c r="F8" s="230"/>
      <c r="G8" s="65"/>
      <c r="H8" s="224" t="s">
        <v>432</v>
      </c>
      <c r="I8" s="225"/>
      <c r="K8" s="16"/>
    </row>
    <row r="9" spans="1:11" ht="50.25" customHeight="1">
      <c r="A9" s="66"/>
      <c r="B9" s="66"/>
      <c r="C9" s="38"/>
      <c r="D9" s="38"/>
      <c r="E9" s="226" t="s">
        <v>335</v>
      </c>
      <c r="F9" s="227"/>
      <c r="G9" s="65"/>
      <c r="H9" s="226" t="s">
        <v>336</v>
      </c>
      <c r="I9" s="227"/>
    </row>
    <row r="10" spans="1:11" s="74" customFormat="1" ht="50.15" customHeight="1">
      <c r="A10" s="66"/>
      <c r="B10" s="66"/>
      <c r="C10" s="38"/>
      <c r="D10" s="38"/>
      <c r="E10" s="70" t="s">
        <v>36</v>
      </c>
      <c r="F10" s="71" t="s">
        <v>37</v>
      </c>
      <c r="G10" s="65"/>
      <c r="H10" s="72" t="s">
        <v>36</v>
      </c>
      <c r="I10" s="73" t="s">
        <v>37</v>
      </c>
    </row>
    <row r="11" spans="1:11">
      <c r="A11" s="66"/>
      <c r="B11" s="66"/>
      <c r="C11" s="38"/>
      <c r="D11" s="38"/>
      <c r="E11" s="75" t="s">
        <v>558</v>
      </c>
      <c r="F11" s="75" t="s">
        <v>559</v>
      </c>
      <c r="G11" s="65"/>
      <c r="H11" s="46"/>
      <c r="I11" s="75"/>
    </row>
    <row r="12" spans="1:11" ht="15" customHeight="1">
      <c r="A12" s="223" t="s">
        <v>26</v>
      </c>
      <c r="B12" s="223"/>
      <c r="C12" s="46" t="s">
        <v>545</v>
      </c>
      <c r="D12" s="24" t="s">
        <v>263</v>
      </c>
      <c r="E12" s="15"/>
      <c r="F12" s="15"/>
      <c r="G12" s="65"/>
      <c r="H12" s="15"/>
      <c r="I12" s="15"/>
      <c r="K12" s="16"/>
    </row>
    <row r="13" spans="1:11" ht="15" customHeight="1">
      <c r="A13" s="223" t="s">
        <v>433</v>
      </c>
      <c r="B13" s="77"/>
      <c r="C13" s="46" t="s">
        <v>546</v>
      </c>
      <c r="D13" s="24" t="str">
        <f>"R00"&amp;_xlfn.NUMBERVALUE(RIGHT(D12,4))+10</f>
        <v>R0020</v>
      </c>
      <c r="E13" s="15"/>
      <c r="F13" s="15"/>
      <c r="G13" s="65"/>
      <c r="H13" s="15"/>
      <c r="I13" s="15"/>
      <c r="K13" s="16"/>
    </row>
    <row r="14" spans="1:11" ht="22.5" customHeight="1">
      <c r="A14" s="223"/>
      <c r="B14" s="76" t="s">
        <v>41</v>
      </c>
      <c r="C14" s="46" t="s">
        <v>547</v>
      </c>
      <c r="D14" s="24" t="str">
        <f t="shared" ref="D14:D20" si="0">"R00"&amp;_xlfn.NUMBERVALUE(RIGHT(D13,4))+10</f>
        <v>R0030</v>
      </c>
      <c r="E14" s="15"/>
      <c r="F14" s="15"/>
      <c r="G14" s="65"/>
      <c r="H14" s="15"/>
      <c r="I14" s="15"/>
      <c r="K14" s="16"/>
    </row>
    <row r="15" spans="1:11" ht="43.9" customHeight="1">
      <c r="A15" s="223"/>
      <c r="B15" s="76" t="s">
        <v>434</v>
      </c>
      <c r="C15" s="46" t="s">
        <v>548</v>
      </c>
      <c r="D15" s="24" t="str">
        <f t="shared" si="0"/>
        <v>R0040</v>
      </c>
      <c r="E15" s="15"/>
      <c r="F15" s="15"/>
      <c r="G15" s="65"/>
      <c r="H15" s="15"/>
      <c r="I15" s="15"/>
      <c r="K15" s="16"/>
    </row>
    <row r="16" spans="1:11" ht="15" customHeight="1">
      <c r="A16" s="223" t="s">
        <v>42</v>
      </c>
      <c r="B16" s="77"/>
      <c r="C16" s="46" t="s">
        <v>549</v>
      </c>
      <c r="D16" s="24" t="str">
        <f t="shared" si="0"/>
        <v>R0050</v>
      </c>
      <c r="E16" s="15"/>
      <c r="F16" s="15"/>
      <c r="G16" s="65"/>
      <c r="H16" s="15"/>
      <c r="I16" s="15"/>
      <c r="K16" s="16"/>
    </row>
    <row r="17" spans="1:11" ht="15" customHeight="1">
      <c r="A17" s="223"/>
      <c r="B17" s="76" t="s">
        <v>435</v>
      </c>
      <c r="C17" s="46" t="s">
        <v>550</v>
      </c>
      <c r="D17" s="24" t="str">
        <f t="shared" si="0"/>
        <v>R0060</v>
      </c>
      <c r="E17" s="15"/>
      <c r="F17" s="15"/>
      <c r="G17" s="65"/>
      <c r="H17" s="15"/>
      <c r="I17" s="15"/>
      <c r="K17" s="16"/>
    </row>
    <row r="18" spans="1:11">
      <c r="A18" s="223"/>
      <c r="B18" s="76" t="s">
        <v>436</v>
      </c>
      <c r="C18" s="46" t="s">
        <v>551</v>
      </c>
      <c r="D18" s="24" t="str">
        <f t="shared" si="0"/>
        <v>R0070</v>
      </c>
      <c r="E18" s="15"/>
      <c r="F18" s="15"/>
      <c r="G18" s="65"/>
      <c r="H18" s="15"/>
      <c r="I18" s="15"/>
    </row>
    <row r="19" spans="1:11" ht="15" customHeight="1">
      <c r="A19" s="223"/>
      <c r="B19" s="76" t="s">
        <v>437</v>
      </c>
      <c r="C19" s="46" t="s">
        <v>552</v>
      </c>
      <c r="D19" s="24" t="str">
        <f t="shared" si="0"/>
        <v>R0080</v>
      </c>
      <c r="E19" s="15"/>
      <c r="F19" s="15"/>
      <c r="G19" s="65"/>
      <c r="H19" s="15"/>
      <c r="I19" s="15"/>
      <c r="K19" s="16"/>
    </row>
    <row r="20" spans="1:11" ht="15" customHeight="1">
      <c r="A20" s="223" t="s">
        <v>43</v>
      </c>
      <c r="B20" s="223"/>
      <c r="C20" s="46" t="s">
        <v>553</v>
      </c>
      <c r="D20" s="24" t="str">
        <f t="shared" si="0"/>
        <v>R0090</v>
      </c>
      <c r="E20" s="15"/>
      <c r="F20" s="15"/>
      <c r="G20" s="65"/>
      <c r="H20" s="15"/>
      <c r="I20" s="15"/>
      <c r="K20" s="16"/>
    </row>
    <row r="21" spans="1:11" s="78" customFormat="1" ht="31.5" customHeight="1">
      <c r="A21" s="223" t="s">
        <v>44</v>
      </c>
      <c r="B21" s="223"/>
      <c r="C21" s="46" t="s">
        <v>554</v>
      </c>
      <c r="D21" s="24" t="str">
        <f>"R0"&amp;_xlfn.NUMBERVALUE(RIGHT(D20,4))+10</f>
        <v>R0100</v>
      </c>
      <c r="E21" s="15"/>
      <c r="F21" s="15"/>
      <c r="G21" s="65"/>
      <c r="H21" s="15"/>
      <c r="I21" s="15"/>
      <c r="K21" s="16"/>
    </row>
    <row r="22" spans="1:11" s="78" customFormat="1" ht="15" customHeight="1">
      <c r="A22" s="223" t="s">
        <v>45</v>
      </c>
      <c r="B22" s="223"/>
      <c r="C22" s="46" t="s">
        <v>555</v>
      </c>
      <c r="D22" s="24" t="str">
        <f t="shared" ref="D22:D24" si="1">"R0"&amp;_xlfn.NUMBERVALUE(RIGHT(D21,4))+10</f>
        <v>R0110</v>
      </c>
      <c r="E22" s="15"/>
      <c r="F22" s="15"/>
      <c r="G22" s="65"/>
      <c r="H22" s="15"/>
      <c r="I22" s="15"/>
      <c r="K22" s="16"/>
    </row>
    <row r="23" spans="1:11" s="78" customFormat="1" ht="15" customHeight="1">
      <c r="A23" s="223" t="s">
        <v>438</v>
      </c>
      <c r="B23" s="223"/>
      <c r="C23" s="46" t="s">
        <v>556</v>
      </c>
      <c r="D23" s="24" t="str">
        <f t="shared" si="1"/>
        <v>R0120</v>
      </c>
      <c r="E23" s="15"/>
      <c r="F23" s="15"/>
      <c r="G23" s="65"/>
      <c r="H23" s="15"/>
      <c r="I23" s="15"/>
      <c r="K23" s="16"/>
    </row>
    <row r="24" spans="1:11" s="78" customFormat="1" ht="15" customHeight="1">
      <c r="A24" s="223" t="s">
        <v>439</v>
      </c>
      <c r="B24" s="223"/>
      <c r="C24" s="46" t="s">
        <v>557</v>
      </c>
      <c r="D24" s="24" t="str">
        <f t="shared" si="1"/>
        <v>R0130</v>
      </c>
      <c r="E24" s="15"/>
      <c r="F24" s="15"/>
      <c r="G24" s="65"/>
      <c r="H24" s="15"/>
      <c r="I24" s="15"/>
      <c r="K24" s="16"/>
    </row>
    <row r="25" spans="1:11" hidden="1">
      <c r="K25" s="32"/>
    </row>
    <row r="26" spans="1:11" hidden="1">
      <c r="K26" s="32"/>
    </row>
    <row r="31" spans="1:11"/>
    <row r="36" spans="5:11" ht="50.15" hidden="1" customHeight="1">
      <c r="E36" s="79" t="s">
        <v>47</v>
      </c>
      <c r="F36" s="79"/>
      <c r="G36" s="79"/>
      <c r="H36" s="79" t="s">
        <v>47</v>
      </c>
    </row>
    <row r="38" spans="5:11" hidden="1">
      <c r="K38" s="32"/>
    </row>
    <row r="39" spans="5:11" hidden="1">
      <c r="K39" s="32"/>
    </row>
    <row r="40" spans="5:11" hidden="1">
      <c r="K40" s="32"/>
    </row>
    <row r="41" spans="5:11" hidden="1">
      <c r="K41" s="32"/>
    </row>
  </sheetData>
  <sheetProtection algorithmName="SHA-512" hashValue="RwwctAiSIyPcurjkaQop9XXlKe/1KbJQXAdE605obqZyoA1qMQdOjSXR1TI4bP+ezQloj4eiBvUz7GgNOjRyPQ==" saltValue="WEeZ0UTuEISS+/cVgpLXLg==" spinCount="100000" sheet="1" objects="1" scenarios="1" formatCells="0" selectLockedCells="1"/>
  <mergeCells count="17">
    <mergeCell ref="H8:I8"/>
    <mergeCell ref="H9:I9"/>
    <mergeCell ref="E2:F2"/>
    <mergeCell ref="E3:F3"/>
    <mergeCell ref="E4:F4"/>
    <mergeCell ref="E8:F8"/>
    <mergeCell ref="E9:F9"/>
    <mergeCell ref="E6:I6"/>
    <mergeCell ref="A22:B22"/>
    <mergeCell ref="A6:C6"/>
    <mergeCell ref="A23:B23"/>
    <mergeCell ref="A24:B24"/>
    <mergeCell ref="A12:B12"/>
    <mergeCell ref="A13:A15"/>
    <mergeCell ref="A16:A19"/>
    <mergeCell ref="A20:B20"/>
    <mergeCell ref="A21:B21"/>
  </mergeCells>
  <conditionalFormatting sqref="E12:F24 H12:I24">
    <cfRule type="containsBlanks" dxfId="44" priority="1">
      <formula>LEN(TRIM(E12))=0</formula>
    </cfRule>
  </conditionalFormatting>
  <conditionalFormatting sqref="E36:I36">
    <cfRule type="expression" dxfId="43" priority="40">
      <formula>#REF!&lt;0</formula>
    </cfRule>
  </conditionalFormatting>
  <hyperlinks>
    <hyperlink ref="A1" location="'Navigation tab'!A1" display="To navigation tab" xr:uid="{E54A979A-4305-4916-BAE5-144CAF4679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C1481-2AC0-4FF9-B9F9-00C1C996C987}">
  <sheetPr codeName="Sheet4"/>
  <dimension ref="A1:M38"/>
  <sheetViews>
    <sheetView topLeftCell="D1" zoomScale="55" zoomScaleNormal="55" workbookViewId="0">
      <selection activeCell="J33" sqref="J33"/>
    </sheetView>
  </sheetViews>
  <sheetFormatPr defaultColWidth="0" defaultRowHeight="14.5" zeroHeight="1"/>
  <cols>
    <col min="1" max="1" width="91.54296875" style="1" bestFit="1" customWidth="1"/>
    <col min="2" max="2" width="24.7265625" style="1" bestFit="1" customWidth="1"/>
    <col min="3" max="3" width="7.1796875" style="1" hidden="1" customWidth="1"/>
    <col min="4" max="8" width="20.26953125" style="1" customWidth="1"/>
    <col min="9" max="9" width="25" style="1" customWidth="1"/>
    <col min="10" max="10" width="92.453125" style="1" customWidth="1"/>
    <col min="11" max="11" width="5.26953125" style="1" customWidth="1"/>
    <col min="12" max="13" width="0" style="1" hidden="1" customWidth="1"/>
    <col min="14" max="16384" width="5.26953125" style="1" hidden="1"/>
  </cols>
  <sheetData>
    <row r="1" spans="1:10" ht="15" customHeight="1">
      <c r="A1" s="30" t="s">
        <v>30</v>
      </c>
      <c r="D1" s="80"/>
    </row>
    <row r="2" spans="1:10" s="28" customFormat="1" ht="16" hidden="1">
      <c r="A2" s="81" t="s">
        <v>337</v>
      </c>
      <c r="B2" s="59"/>
      <c r="C2" s="59"/>
      <c r="D2" s="228" t="str">
        <f>'Participant Information'!C2</f>
        <v>[Name undertaking missing - Please enter under Participant Information]</v>
      </c>
      <c r="E2" s="228"/>
      <c r="F2" s="228"/>
      <c r="G2" s="228"/>
      <c r="H2" s="235"/>
      <c r="I2" s="62"/>
      <c r="J2" s="78"/>
    </row>
    <row r="3" spans="1:10" s="28" customFormat="1" ht="16" hidden="1">
      <c r="A3" s="35" t="str">
        <f>'Participant Information'!A3</f>
        <v>Version 2.0</v>
      </c>
      <c r="B3" s="21"/>
      <c r="C3" s="21"/>
      <c r="D3" s="236" t="str">
        <f>'Participant Information'!C3</f>
        <v>[Participant ID missing - Please enter under Participant Information]</v>
      </c>
      <c r="E3" s="236"/>
      <c r="F3" s="236"/>
      <c r="G3" s="236"/>
      <c r="H3" s="237"/>
      <c r="I3" s="62"/>
      <c r="J3" s="78"/>
    </row>
    <row r="4" spans="1:10" s="28" customFormat="1" ht="16" hidden="1">
      <c r="A4" s="63" t="s">
        <v>25</v>
      </c>
      <c r="B4" s="63"/>
      <c r="C4" s="63"/>
      <c r="D4" s="238" t="str">
        <f>'Participant Information'!C4</f>
        <v>[Type of undertaking - Please enter under Participant Information]</v>
      </c>
      <c r="E4" s="238"/>
      <c r="F4" s="238"/>
      <c r="G4" s="238"/>
      <c r="H4" s="239"/>
      <c r="I4" s="62"/>
      <c r="J4" s="78"/>
    </row>
    <row r="5" spans="1:10" ht="15" customHeight="1">
      <c r="A5" s="64"/>
      <c r="B5" s="64"/>
      <c r="C5" s="64"/>
      <c r="D5" s="80"/>
      <c r="J5" s="78"/>
    </row>
    <row r="6" spans="1:10" ht="43.5" customHeight="1">
      <c r="A6" s="206" t="s">
        <v>347</v>
      </c>
      <c r="B6" s="38"/>
      <c r="C6" s="38"/>
      <c r="D6" s="203" t="s">
        <v>32</v>
      </c>
      <c r="E6" s="204"/>
      <c r="F6" s="204"/>
      <c r="G6" s="204"/>
      <c r="H6" s="205"/>
      <c r="J6" s="23" t="s">
        <v>806</v>
      </c>
    </row>
    <row r="7" spans="1:10" ht="15" hidden="1" customHeight="1">
      <c r="A7" s="206"/>
      <c r="B7" s="38"/>
      <c r="C7" s="38"/>
      <c r="D7" s="24" t="s">
        <v>350</v>
      </c>
      <c r="E7" s="24" t="str">
        <f>"C00"&amp;_xlfn.NUMBERVALUE(RIGHT(D7,4))+10</f>
        <v>C0020</v>
      </c>
      <c r="F7" s="24" t="str">
        <f>"C00"&amp;_xlfn.NUMBERVALUE(RIGHT(E7,4))+10</f>
        <v>C0030</v>
      </c>
      <c r="G7" s="24" t="str">
        <f>"C00"&amp;_xlfn.NUMBERVALUE(RIGHT(F7,4))+10</f>
        <v>C0040</v>
      </c>
      <c r="H7" s="24" t="str">
        <f>"C00"&amp;_xlfn.NUMBERVALUE(RIGHT(G7,4))+10</f>
        <v>C0050</v>
      </c>
      <c r="J7" s="24" t="s">
        <v>279</v>
      </c>
    </row>
    <row r="8" spans="1:10" s="74" customFormat="1" ht="50.25" customHeight="1">
      <c r="D8" s="84" t="s">
        <v>48</v>
      </c>
      <c r="E8" s="84" t="s">
        <v>49</v>
      </c>
      <c r="F8" s="84" t="s">
        <v>50</v>
      </c>
      <c r="G8" s="84" t="s">
        <v>51</v>
      </c>
      <c r="H8" s="84" t="s">
        <v>52</v>
      </c>
      <c r="I8" s="1"/>
      <c r="J8" s="16"/>
    </row>
    <row r="9" spans="1:10" ht="15" customHeight="1">
      <c r="A9" s="76" t="s">
        <v>53</v>
      </c>
      <c r="B9" s="85" t="s">
        <v>54</v>
      </c>
      <c r="C9" s="24" t="s">
        <v>263</v>
      </c>
      <c r="D9" s="15"/>
      <c r="E9" s="15"/>
      <c r="F9" s="15"/>
      <c r="G9" s="15"/>
      <c r="H9" s="15"/>
      <c r="J9" s="16"/>
    </row>
    <row r="10" spans="1:10" ht="15" customHeight="1">
      <c r="A10" s="76" t="s">
        <v>55</v>
      </c>
      <c r="B10" s="85" t="s">
        <v>38</v>
      </c>
      <c r="C10" s="24" t="str">
        <f>"R00"&amp;_xlfn.NUMBERVALUE(RIGHT(C9,4))+10</f>
        <v>R0020</v>
      </c>
      <c r="D10" s="15"/>
      <c r="E10" s="15"/>
      <c r="F10" s="15"/>
      <c r="G10" s="15"/>
      <c r="H10" s="15"/>
      <c r="J10" s="16"/>
    </row>
    <row r="11" spans="1:10" ht="15" customHeight="1">
      <c r="A11" s="76" t="s">
        <v>56</v>
      </c>
      <c r="B11" s="85" t="s">
        <v>38</v>
      </c>
      <c r="C11" s="24" t="str">
        <f t="shared" ref="C11:C13" si="0">"R00"&amp;_xlfn.NUMBERVALUE(RIGHT(C10,4))+10</f>
        <v>R0030</v>
      </c>
      <c r="D11" s="15"/>
      <c r="E11" s="15"/>
      <c r="F11" s="15"/>
      <c r="G11" s="15"/>
      <c r="H11" s="15"/>
      <c r="J11" s="16"/>
    </row>
    <row r="12" spans="1:10" ht="15" customHeight="1">
      <c r="A12" s="76" t="s">
        <v>57</v>
      </c>
      <c r="B12" s="85" t="s">
        <v>58</v>
      </c>
      <c r="C12" s="24" t="str">
        <f t="shared" si="0"/>
        <v>R0040</v>
      </c>
      <c r="D12" s="15"/>
      <c r="E12" s="15"/>
      <c r="F12" s="15"/>
      <c r="G12" s="15"/>
      <c r="H12" s="15"/>
      <c r="J12" s="16"/>
    </row>
    <row r="13" spans="1:10" ht="15" customHeight="1">
      <c r="A13" s="76" t="s">
        <v>59</v>
      </c>
      <c r="B13" s="85" t="s">
        <v>58</v>
      </c>
      <c r="C13" s="24" t="str">
        <f t="shared" si="0"/>
        <v>R0050</v>
      </c>
      <c r="D13" s="15"/>
      <c r="E13" s="15"/>
      <c r="F13" s="15"/>
      <c r="G13" s="15"/>
      <c r="H13" s="15"/>
      <c r="J13" s="16"/>
    </row>
    <row r="15" spans="1:10" ht="15" customHeight="1">
      <c r="A15" s="233" t="s">
        <v>60</v>
      </c>
      <c r="B15" s="234"/>
      <c r="C15" s="234"/>
      <c r="D15" s="234"/>
      <c r="E15" s="234"/>
      <c r="F15" s="234"/>
      <c r="G15" s="234"/>
      <c r="H15" s="234"/>
    </row>
    <row r="16" spans="1:10" ht="15" customHeight="1">
      <c r="D16" s="24"/>
      <c r="E16" s="24"/>
      <c r="F16" s="24"/>
      <c r="G16" s="24"/>
      <c r="H16" s="24"/>
      <c r="J16" s="24"/>
    </row>
    <row r="17" spans="1:10" ht="15" customHeight="1">
      <c r="A17" s="76" t="s">
        <v>524</v>
      </c>
      <c r="B17" s="85" t="s">
        <v>61</v>
      </c>
      <c r="C17" s="24" t="str">
        <f>"R00"&amp;_xlfn.NUMBERVALUE(RIGHT(C13,4))+10</f>
        <v>R0060</v>
      </c>
      <c r="D17" s="15"/>
      <c r="E17" s="15"/>
      <c r="F17" s="15"/>
      <c r="G17" s="15"/>
      <c r="H17" s="15"/>
      <c r="J17" s="16"/>
    </row>
    <row r="18" spans="1:10" ht="15" customHeight="1">
      <c r="A18" s="76" t="s">
        <v>63</v>
      </c>
      <c r="B18" s="85" t="s">
        <v>38</v>
      </c>
      <c r="C18" s="24" t="str">
        <f>"R00"&amp;_xlfn.NUMBERVALUE(RIGHT(C17,4))+10</f>
        <v>R0070</v>
      </c>
      <c r="D18" s="15"/>
      <c r="E18" s="15"/>
      <c r="F18" s="15"/>
      <c r="G18" s="15"/>
      <c r="H18" s="15"/>
      <c r="J18" s="16"/>
    </row>
    <row r="19" spans="1:10" ht="15" customHeight="1">
      <c r="A19" s="76" t="s">
        <v>64</v>
      </c>
      <c r="B19" s="85" t="s">
        <v>38</v>
      </c>
      <c r="C19" s="24" t="str">
        <f t="shared" ref="C19:C20" si="1">"R00"&amp;_xlfn.NUMBERVALUE(RIGHT(C18,4))+10</f>
        <v>R0080</v>
      </c>
      <c r="D19" s="15"/>
      <c r="E19" s="15"/>
      <c r="F19" s="15"/>
      <c r="G19" s="15"/>
      <c r="H19" s="15"/>
      <c r="J19" s="16"/>
    </row>
    <row r="20" spans="1:10" ht="15" customHeight="1">
      <c r="A20" s="76" t="s">
        <v>334</v>
      </c>
      <c r="B20" s="85" t="s">
        <v>62</v>
      </c>
      <c r="C20" s="24" t="str">
        <f t="shared" si="1"/>
        <v>R0090</v>
      </c>
      <c r="D20" s="15"/>
      <c r="E20" s="15"/>
      <c r="F20" s="15"/>
      <c r="G20" s="15"/>
      <c r="H20" s="15"/>
      <c r="J20" s="16"/>
    </row>
    <row r="21" spans="1:10" ht="15" customHeight="1">
      <c r="A21" s="76" t="s">
        <v>808</v>
      </c>
      <c r="B21" s="85" t="s">
        <v>61</v>
      </c>
      <c r="C21" s="24" t="str">
        <f>"R0"&amp;_xlfn.NUMBERVALUE(RIGHT(C20,4))+10</f>
        <v>R0100</v>
      </c>
      <c r="D21" s="15"/>
      <c r="E21" s="15"/>
      <c r="F21" s="15"/>
      <c r="G21" s="15"/>
      <c r="H21" s="15"/>
      <c r="J21" s="16"/>
    </row>
    <row r="22" spans="1:10" ht="15" customHeight="1">
      <c r="A22" s="76" t="s">
        <v>809</v>
      </c>
      <c r="B22" s="85" t="s">
        <v>61</v>
      </c>
      <c r="C22" s="24" t="str">
        <f t="shared" ref="C22:C23" si="2">"R0"&amp;_xlfn.NUMBERVALUE(RIGHT(C21,4))+10</f>
        <v>R0110</v>
      </c>
      <c r="D22" s="15"/>
      <c r="E22" s="15"/>
      <c r="F22" s="15"/>
      <c r="G22" s="15"/>
      <c r="H22" s="15"/>
      <c r="J22" s="16"/>
    </row>
    <row r="23" spans="1:10" ht="15" customHeight="1">
      <c r="A23" s="76" t="s">
        <v>60</v>
      </c>
      <c r="B23" s="85" t="s">
        <v>61</v>
      </c>
      <c r="C23" s="24" t="str">
        <f t="shared" si="2"/>
        <v>R0120</v>
      </c>
      <c r="D23" s="15"/>
      <c r="E23" s="15"/>
      <c r="F23" s="15"/>
      <c r="G23" s="15"/>
      <c r="H23" s="15"/>
      <c r="J23" s="16"/>
    </row>
    <row r="24" spans="1:10" ht="15" customHeight="1"/>
    <row r="25" spans="1:10" ht="15" customHeight="1">
      <c r="A25" s="240" t="s">
        <v>46</v>
      </c>
      <c r="B25" s="240"/>
      <c r="C25" s="240"/>
      <c r="D25" s="240"/>
      <c r="E25" s="240"/>
      <c r="F25" s="240"/>
      <c r="G25" s="240"/>
      <c r="H25" s="240"/>
    </row>
    <row r="26" spans="1:10" ht="15" customHeight="1">
      <c r="A26" s="240"/>
      <c r="B26" s="240"/>
      <c r="C26" s="240"/>
      <c r="D26" s="240"/>
      <c r="E26" s="240"/>
      <c r="F26" s="240"/>
      <c r="G26" s="240"/>
      <c r="H26" s="240"/>
    </row>
    <row r="27" spans="1:10" ht="15" customHeight="1">
      <c r="A27" s="79"/>
      <c r="B27" s="79"/>
      <c r="C27" s="79"/>
      <c r="D27" s="79"/>
      <c r="E27" s="79"/>
      <c r="F27" s="79"/>
      <c r="G27" s="79"/>
      <c r="H27" s="79"/>
      <c r="I27" s="79"/>
    </row>
    <row r="28" spans="1:10" ht="31.5" customHeight="1">
      <c r="A28" s="231" t="s">
        <v>445</v>
      </c>
      <c r="B28" s="232"/>
      <c r="C28" s="24" t="str">
        <f>"R0"&amp;_xlfn.NUMBERVALUE(RIGHT(C23,4))+10</f>
        <v>R0130</v>
      </c>
      <c r="D28" s="15"/>
      <c r="E28" s="15"/>
      <c r="F28" s="15"/>
      <c r="G28" s="15"/>
      <c r="H28" s="15"/>
      <c r="J28" s="16"/>
    </row>
    <row r="29" spans="1:10" ht="31.5" customHeight="1">
      <c r="A29" s="231" t="s">
        <v>532</v>
      </c>
      <c r="B29" s="232"/>
      <c r="C29" s="24" t="str">
        <f>"R0"&amp;_xlfn.NUMBERVALUE(RIGHT(C28,4))+10</f>
        <v>R0140</v>
      </c>
      <c r="D29" s="15"/>
      <c r="E29" s="15"/>
      <c r="F29" s="15"/>
      <c r="G29" s="15"/>
      <c r="H29" s="15"/>
      <c r="J29" s="16"/>
    </row>
    <row r="30" spans="1:10" ht="31.5" customHeight="1">
      <c r="A30" s="231" t="s">
        <v>525</v>
      </c>
      <c r="B30" s="232"/>
      <c r="C30" s="24" t="str">
        <f t="shared" ref="C30:C38" si="3">"R0"&amp;_xlfn.NUMBERVALUE(RIGHT(C29,4))+10</f>
        <v>R0150</v>
      </c>
      <c r="D30" s="15"/>
      <c r="E30" s="15"/>
      <c r="F30" s="15"/>
      <c r="G30" s="15"/>
      <c r="H30" s="15"/>
      <c r="J30" s="16"/>
    </row>
    <row r="31" spans="1:10" ht="31.5" customHeight="1">
      <c r="A31" s="231" t="s">
        <v>526</v>
      </c>
      <c r="B31" s="232"/>
      <c r="C31" s="24" t="str">
        <f t="shared" si="3"/>
        <v>R0160</v>
      </c>
      <c r="D31" s="15"/>
      <c r="E31" s="15"/>
      <c r="F31" s="15"/>
      <c r="G31" s="15"/>
      <c r="H31" s="15"/>
      <c r="J31" s="16"/>
    </row>
    <row r="32" spans="1:10" ht="31.5" customHeight="1">
      <c r="A32" s="231" t="s">
        <v>527</v>
      </c>
      <c r="B32" s="232"/>
      <c r="C32" s="24" t="str">
        <f t="shared" si="3"/>
        <v>R0170</v>
      </c>
      <c r="D32" s="15"/>
      <c r="E32" s="15"/>
      <c r="F32" s="15"/>
      <c r="G32" s="15"/>
      <c r="H32" s="15"/>
      <c r="J32" s="16"/>
    </row>
    <row r="33" spans="1:10" ht="31.5" customHeight="1">
      <c r="A33" s="231" t="s">
        <v>528</v>
      </c>
      <c r="B33" s="232"/>
      <c r="C33" s="24" t="str">
        <f t="shared" si="3"/>
        <v>R0180</v>
      </c>
      <c r="D33" s="15"/>
      <c r="E33" s="15"/>
      <c r="F33" s="15"/>
      <c r="G33" s="15"/>
      <c r="H33" s="15"/>
      <c r="J33" s="16"/>
    </row>
    <row r="34" spans="1:10" ht="31.5" customHeight="1">
      <c r="A34" s="231" t="s">
        <v>807</v>
      </c>
      <c r="B34" s="232"/>
      <c r="C34" s="24" t="str">
        <f t="shared" si="3"/>
        <v>R0190</v>
      </c>
      <c r="D34" s="15"/>
      <c r="E34" s="15"/>
      <c r="F34" s="15"/>
      <c r="G34" s="15"/>
      <c r="H34" s="15"/>
      <c r="J34" s="16"/>
    </row>
    <row r="35" spans="1:10" ht="31.5" customHeight="1">
      <c r="A35" s="231" t="s">
        <v>529</v>
      </c>
      <c r="B35" s="232"/>
      <c r="C35" s="24" t="str">
        <f t="shared" si="3"/>
        <v>R0200</v>
      </c>
      <c r="D35" s="15"/>
      <c r="E35" s="15"/>
      <c r="F35" s="15"/>
      <c r="G35" s="15"/>
      <c r="H35" s="15"/>
      <c r="J35" s="16"/>
    </row>
    <row r="36" spans="1:10" ht="31.5" customHeight="1">
      <c r="A36" s="231" t="s">
        <v>812</v>
      </c>
      <c r="B36" s="232"/>
      <c r="C36" s="24" t="str">
        <f t="shared" si="3"/>
        <v>R0210</v>
      </c>
      <c r="D36" s="15"/>
      <c r="E36" s="15"/>
      <c r="F36" s="15"/>
      <c r="G36" s="15"/>
      <c r="H36" s="15"/>
      <c r="J36" s="16"/>
    </row>
    <row r="37" spans="1:10" ht="31.5" customHeight="1">
      <c r="A37" s="231" t="s">
        <v>530</v>
      </c>
      <c r="B37" s="232"/>
      <c r="C37" s="24" t="str">
        <f t="shared" si="3"/>
        <v>R0220</v>
      </c>
      <c r="D37" s="15"/>
      <c r="E37" s="15"/>
      <c r="F37" s="15"/>
      <c r="G37" s="15"/>
      <c r="H37" s="15"/>
      <c r="J37" s="16"/>
    </row>
    <row r="38" spans="1:10" ht="31.5" customHeight="1">
      <c r="A38" s="231" t="s">
        <v>531</v>
      </c>
      <c r="B38" s="232"/>
      <c r="C38" s="24" t="str">
        <f t="shared" si="3"/>
        <v>R0230</v>
      </c>
      <c r="D38" s="15"/>
      <c r="E38" s="15"/>
      <c r="F38" s="15"/>
      <c r="G38" s="15"/>
      <c r="H38" s="15"/>
      <c r="J38" s="16"/>
    </row>
  </sheetData>
  <sheetProtection algorithmName="SHA-512" hashValue="KTLek0nau9LkhRxvZxBXFYks04gJrD0tq9waGETbj/Dp+sgozv6z+JhX1oGQc+xwoQu7W+54lFkNaSfZ/P4tbQ==" saltValue="LKCNZuwHH9lN8xesd6CMWQ==" spinCount="100000" sheet="1" objects="1" scenarios="1" formatCells="0" selectLockedCells="1"/>
  <mergeCells count="18">
    <mergeCell ref="A15:H15"/>
    <mergeCell ref="A28:B28"/>
    <mergeCell ref="A29:B29"/>
    <mergeCell ref="D2:H2"/>
    <mergeCell ref="D3:H3"/>
    <mergeCell ref="D4:H4"/>
    <mergeCell ref="A6:A7"/>
    <mergeCell ref="D6:H6"/>
    <mergeCell ref="A25:H26"/>
    <mergeCell ref="A35:B35"/>
    <mergeCell ref="A36:B36"/>
    <mergeCell ref="A37:B37"/>
    <mergeCell ref="A38:B38"/>
    <mergeCell ref="A30:B30"/>
    <mergeCell ref="A31:B31"/>
    <mergeCell ref="A32:B32"/>
    <mergeCell ref="A33:B33"/>
    <mergeCell ref="A34:B34"/>
  </mergeCells>
  <conditionalFormatting sqref="D9:H13">
    <cfRule type="containsBlanks" dxfId="42" priority="8">
      <formula>LEN(TRIM(D9))=0</formula>
    </cfRule>
  </conditionalFormatting>
  <conditionalFormatting sqref="D17:H23">
    <cfRule type="containsBlanks" dxfId="41" priority="6">
      <formula>LEN(TRIM(D17))=0</formula>
    </cfRule>
  </conditionalFormatting>
  <conditionalFormatting sqref="D18:H23">
    <cfRule type="containsBlanks" dxfId="40" priority="18" stopIfTrue="1">
      <formula>LEN(TRIM(D18))=0</formula>
    </cfRule>
  </conditionalFormatting>
  <conditionalFormatting sqref="D28:H38">
    <cfRule type="containsBlanks" dxfId="39" priority="2">
      <formula>LEN(TRIM(D28))=0</formula>
    </cfRule>
  </conditionalFormatting>
  <conditionalFormatting sqref="E9:H13 D10:H13">
    <cfRule type="containsBlanks" dxfId="38" priority="9" stopIfTrue="1">
      <formula>LEN(TRIM(D9))=0</formula>
    </cfRule>
  </conditionalFormatting>
  <conditionalFormatting sqref="E17:H23">
    <cfRule type="containsBlanks" dxfId="37" priority="7" stopIfTrue="1">
      <formula>LEN(TRIM(E17))=0</formula>
    </cfRule>
  </conditionalFormatting>
  <conditionalFormatting sqref="E28:H38">
    <cfRule type="containsBlanks" dxfId="36" priority="3" stopIfTrue="1">
      <formula>LEN(TRIM(E28))=0</formula>
    </cfRule>
  </conditionalFormatting>
  <hyperlinks>
    <hyperlink ref="A1" location="'Navigation tab'!A1" display="To navigation tab" xr:uid="{3210E078-A257-403D-A7B9-E902303A8B2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E316-8341-4549-A258-5B1F015E6EE7}">
  <sheetPr codeName="Sheet6"/>
  <dimension ref="A1:K1048570"/>
  <sheetViews>
    <sheetView zoomScale="55" zoomScaleNormal="55" workbookViewId="0"/>
  </sheetViews>
  <sheetFormatPr defaultColWidth="0" defaultRowHeight="14.5" zeroHeight="1"/>
  <cols>
    <col min="1" max="1" width="76.26953125" style="1" customWidth="1"/>
    <col min="2" max="2" width="28.1796875" style="1" bestFit="1" customWidth="1"/>
    <col min="3" max="3" width="10" style="90" hidden="1" customWidth="1"/>
    <col min="4" max="5" width="45.7265625" style="1" customWidth="1"/>
    <col min="6" max="6" width="8.1796875" style="28" customWidth="1"/>
    <col min="7" max="8" width="45.7265625" style="1" customWidth="1"/>
    <col min="9" max="9" width="10.7265625" style="1" customWidth="1"/>
    <col min="10" max="10" width="100" style="1" customWidth="1"/>
    <col min="11" max="11" width="10.7265625" style="1" customWidth="1"/>
    <col min="12" max="16384" width="10.7265625" style="1" hidden="1"/>
  </cols>
  <sheetData>
    <row r="1" spans="1:10" ht="15" customHeight="1">
      <c r="A1" s="30" t="s">
        <v>30</v>
      </c>
      <c r="C1" s="1"/>
      <c r="F1" s="1"/>
    </row>
    <row r="2" spans="1:10" s="28" customFormat="1" ht="15.75" customHeight="1">
      <c r="A2" s="97" t="s">
        <v>337</v>
      </c>
      <c r="B2" s="59"/>
      <c r="C2" s="59"/>
      <c r="D2" s="59"/>
      <c r="E2" s="82" t="str">
        <f>'Participant Information'!C2</f>
        <v>[Name undertaking missing - Please enter under Participant Information]</v>
      </c>
      <c r="G2" s="78"/>
    </row>
    <row r="3" spans="1:10" s="28" customFormat="1" ht="15.75" customHeight="1">
      <c r="A3" s="35" t="str">
        <f>'Participant Information'!A3</f>
        <v>Version 2.0</v>
      </c>
      <c r="B3" s="21"/>
      <c r="C3" s="21"/>
      <c r="D3" s="21"/>
      <c r="E3" s="82" t="str">
        <f>'Participant Information'!C3</f>
        <v>[Participant ID missing - Please enter under Participant Information]</v>
      </c>
      <c r="G3" s="78"/>
    </row>
    <row r="4" spans="1:10" s="28" customFormat="1" ht="15.75" customHeight="1">
      <c r="A4" s="98" t="s">
        <v>27</v>
      </c>
      <c r="B4" s="63"/>
      <c r="C4" s="63"/>
      <c r="D4" s="63"/>
      <c r="E4" s="99" t="str">
        <f>'Participant Information'!C4</f>
        <v>[Type of undertaking - Please enter under Participant Information]</v>
      </c>
    </row>
    <row r="5" spans="1:10" s="28" customFormat="1" ht="16">
      <c r="A5" s="64"/>
      <c r="B5" s="64"/>
      <c r="C5" s="64"/>
      <c r="D5" s="62"/>
      <c r="E5" s="62"/>
    </row>
    <row r="6" spans="1:10" s="28" customFormat="1" ht="43.5">
      <c r="A6" s="206" t="s">
        <v>31</v>
      </c>
      <c r="B6" s="38"/>
      <c r="C6" s="38"/>
      <c r="D6" s="244" t="s">
        <v>32</v>
      </c>
      <c r="E6" s="245"/>
      <c r="F6" s="245"/>
      <c r="G6" s="245"/>
      <c r="H6" s="246"/>
      <c r="J6" s="23" t="s">
        <v>806</v>
      </c>
    </row>
    <row r="7" spans="1:10" s="28" customFormat="1" hidden="1">
      <c r="A7" s="206"/>
      <c r="B7" s="38"/>
      <c r="C7" s="38"/>
      <c r="D7" s="87" t="s">
        <v>350</v>
      </c>
      <c r="E7" s="87" t="s">
        <v>509</v>
      </c>
      <c r="G7" s="87" t="s">
        <v>517</v>
      </c>
      <c r="H7" s="87" t="s">
        <v>533</v>
      </c>
      <c r="J7" s="87" t="s">
        <v>805</v>
      </c>
    </row>
    <row r="8" spans="1:10" s="28" customFormat="1" ht="62.25" customHeight="1">
      <c r="A8" s="88" t="s">
        <v>74</v>
      </c>
      <c r="B8" s="67"/>
      <c r="C8" s="67"/>
      <c r="D8" s="224" t="s">
        <v>66</v>
      </c>
      <c r="E8" s="225"/>
      <c r="G8" s="224" t="s">
        <v>432</v>
      </c>
      <c r="H8" s="225"/>
      <c r="J8" s="16"/>
    </row>
    <row r="9" spans="1:10" s="28" customFormat="1" ht="16">
      <c r="A9" s="67"/>
      <c r="B9" s="67"/>
      <c r="C9" s="67"/>
      <c r="D9" s="84" t="s">
        <v>522</v>
      </c>
      <c r="E9" s="84" t="s">
        <v>523</v>
      </c>
      <c r="G9" s="84" t="s">
        <v>522</v>
      </c>
      <c r="H9" s="84" t="s">
        <v>523</v>
      </c>
    </row>
    <row r="10" spans="1:10" s="79" customFormat="1" ht="15" customHeight="1">
      <c r="A10" s="89" t="s">
        <v>77</v>
      </c>
      <c r="B10" s="85" t="s">
        <v>58</v>
      </c>
      <c r="C10" s="24" t="s">
        <v>263</v>
      </c>
      <c r="D10" s="100"/>
      <c r="E10" s="100"/>
      <c r="F10" s="28"/>
      <c r="G10" s="100"/>
      <c r="H10" s="100"/>
      <c r="J10" s="16"/>
    </row>
    <row r="11" spans="1:10" s="79" customFormat="1" ht="15" customHeight="1">
      <c r="F11" s="28"/>
    </row>
    <row r="12" spans="1:10" s="79" customFormat="1" ht="15" customHeight="1">
      <c r="A12" s="1"/>
      <c r="B12" s="1"/>
      <c r="C12" s="67"/>
      <c r="D12" s="1"/>
      <c r="E12" s="1"/>
      <c r="F12" s="28"/>
      <c r="G12" s="1"/>
      <c r="H12" s="1"/>
    </row>
    <row r="13" spans="1:10" s="28" customFormat="1" ht="16">
      <c r="A13" s="1"/>
      <c r="B13" s="1"/>
      <c r="C13" s="67"/>
      <c r="D13" s="84" t="s">
        <v>522</v>
      </c>
      <c r="E13" s="84" t="s">
        <v>523</v>
      </c>
      <c r="G13" s="84" t="s">
        <v>522</v>
      </c>
      <c r="H13" s="84" t="s">
        <v>523</v>
      </c>
    </row>
    <row r="14" spans="1:10" s="28" customFormat="1">
      <c r="A14" s="89" t="s">
        <v>78</v>
      </c>
      <c r="B14" s="85" t="s">
        <v>79</v>
      </c>
      <c r="C14" s="24" t="str">
        <f>"R00"&amp;_xlfn.NUMBERVALUE(RIGHT(C10,4))+10</f>
        <v>R0020</v>
      </c>
      <c r="D14" s="101"/>
      <c r="E14" s="101"/>
      <c r="G14" s="101"/>
      <c r="H14" s="101"/>
      <c r="J14" s="16"/>
    </row>
    <row r="15" spans="1:10" s="28" customFormat="1" ht="16">
      <c r="B15" s="67"/>
      <c r="C15" s="67"/>
      <c r="D15" s="62"/>
      <c r="E15" s="62"/>
    </row>
    <row r="16" spans="1:10" s="74" customFormat="1" ht="49.5" customHeight="1">
      <c r="A16" s="88" t="s">
        <v>204</v>
      </c>
      <c r="B16" s="67"/>
      <c r="C16" s="66"/>
      <c r="D16" s="66"/>
      <c r="E16" s="62"/>
      <c r="F16" s="28"/>
      <c r="G16" s="62"/>
      <c r="H16" s="62"/>
    </row>
    <row r="17" spans="1:10" ht="16">
      <c r="A17" s="67"/>
      <c r="B17" s="67"/>
      <c r="D17" s="84" t="s">
        <v>75</v>
      </c>
      <c r="E17" s="84" t="s">
        <v>76</v>
      </c>
      <c r="G17" s="84" t="s">
        <v>75</v>
      </c>
      <c r="H17" s="84" t="s">
        <v>76</v>
      </c>
    </row>
    <row r="18" spans="1:10" ht="15" customHeight="1">
      <c r="A18" s="76" t="s">
        <v>205</v>
      </c>
      <c r="B18" s="85" t="s">
        <v>38</v>
      </c>
      <c r="C18" s="24" t="str">
        <f>"R00"&amp;_xlfn.NUMBERVALUE(RIGHT(C14,4))+10</f>
        <v>R0030</v>
      </c>
      <c r="D18" s="100"/>
      <c r="E18" s="100"/>
      <c r="G18" s="100"/>
      <c r="H18" s="100"/>
      <c r="J18" s="16"/>
    </row>
    <row r="19" spans="1:10" ht="15" customHeight="1"/>
    <row r="20" spans="1:10" ht="15" customHeight="1">
      <c r="A20" s="88" t="s">
        <v>206</v>
      </c>
      <c r="B20" s="67"/>
      <c r="D20" s="62"/>
      <c r="E20" s="62"/>
      <c r="G20" s="62"/>
      <c r="H20" s="62"/>
    </row>
    <row r="21" spans="1:10" ht="15" customHeight="1">
      <c r="A21" s="67"/>
      <c r="B21" s="67"/>
      <c r="D21" s="84" t="s">
        <v>75</v>
      </c>
      <c r="E21" s="84" t="s">
        <v>76</v>
      </c>
      <c r="G21" s="84" t="s">
        <v>75</v>
      </c>
      <c r="H21" s="84" t="s">
        <v>76</v>
      </c>
    </row>
    <row r="22" spans="1:10" ht="15" customHeight="1">
      <c r="A22" s="76" t="s">
        <v>207</v>
      </c>
      <c r="B22" s="85" t="s">
        <v>62</v>
      </c>
      <c r="C22" s="24" t="str">
        <f>"R00"&amp;_xlfn.NUMBERVALUE(RIGHT(C18,4))+10</f>
        <v>R0040</v>
      </c>
      <c r="D22" s="100"/>
      <c r="E22" s="100"/>
      <c r="G22" s="101"/>
      <c r="H22" s="101"/>
      <c r="J22" s="16"/>
    </row>
    <row r="23" spans="1:10" ht="15" customHeight="1"/>
    <row r="24" spans="1:10" ht="15" customHeight="1" thickBot="1">
      <c r="A24" s="91" t="s">
        <v>46</v>
      </c>
      <c r="D24" s="92" t="s">
        <v>208</v>
      </c>
      <c r="E24" s="92" t="s">
        <v>209</v>
      </c>
      <c r="G24" s="92" t="s">
        <v>208</v>
      </c>
      <c r="H24" s="92" t="s">
        <v>209</v>
      </c>
    </row>
    <row r="25" spans="1:10" ht="15" customHeight="1" thickTop="1" thickBot="1">
      <c r="A25" s="1" t="s">
        <v>210</v>
      </c>
      <c r="B25" s="91"/>
      <c r="C25" s="24" t="str">
        <f>"R00"&amp;_xlfn.NUMBERVALUE(RIGHT(C22,4))+10</f>
        <v>R0050</v>
      </c>
      <c r="D25" s="3" t="str">
        <f>IFERROR(IF(('Balance sheet'!G60+'Balance sheet'!G70)&lt;&gt;0,IF(D10&gt;0,"TRUE","FALSE"),""),FALSE)</f>
        <v/>
      </c>
      <c r="E25" s="3" t="str">
        <f>IFERROR(IF(('Balance sheet'!G69+'Balance sheet'!G73+'Balance sheet'!G77)&lt;&gt;0,IF(E10&gt;0,"TRUE","FALSE"),""),FALSE)</f>
        <v/>
      </c>
      <c r="G25" s="3" t="str">
        <f>IFERROR(IF(('Balance sheet'!I60+'Balance sheet'!I70)&lt;&gt;0,IF(G10&gt;0,"TRUE","FALSE"),""),FALSE)</f>
        <v/>
      </c>
      <c r="H25" s="3" t="str">
        <f>IFERROR(IF(('Balance sheet'!I69+'Balance sheet'!I73+'Balance sheet'!I77)&lt;&gt;0,IF(H10&gt;0,"TRUE","FALSE"),""),FALSE)</f>
        <v/>
      </c>
      <c r="J25" s="16"/>
    </row>
    <row r="26" spans="1:10" ht="15" customHeight="1" thickTop="1" thickBot="1">
      <c r="A26" s="1" t="s">
        <v>211</v>
      </c>
      <c r="C26" s="24" t="str">
        <f>"R00"&amp;_xlfn.NUMBERVALUE(RIGHT(C25,4))+10</f>
        <v>R0060</v>
      </c>
      <c r="D26" s="3" t="str">
        <f>IFERROR(IF(('Balance sheet'!G60+'Balance sheet'!G70)&lt;&gt;0,IF(D14&gt;0,"TRUE","FALSE"),""),FALSE)</f>
        <v/>
      </c>
      <c r="E26" s="3" t="str">
        <f>IFERROR(IF(('Balance sheet'!G69+'Balance sheet'!G73+'Balance sheet'!G77)&lt;&gt;0,IF(E14&gt;0,"TRUE","FALSE"),""),FALSE)</f>
        <v/>
      </c>
      <c r="G26" s="3" t="str">
        <f>IFERROR(IF(('Balance sheet'!I60+'Balance sheet'!I70)&lt;&gt;0,IF(G14&gt;0,"TRUE","FALSE"),""),FALSE)</f>
        <v/>
      </c>
      <c r="H26" s="3" t="str">
        <f>IFERROR(IF(('Balance sheet'!I69+'Balance sheet'!I73+'Balance sheet'!I77)&lt;&gt;0,IF(H14&gt;0,"TRUE","FALSE"),""),FALSE)</f>
        <v/>
      </c>
      <c r="J26" s="16"/>
    </row>
    <row r="27" spans="1:10" ht="15" customHeight="1" thickTop="1" thickBot="1">
      <c r="A27" s="1" t="s">
        <v>212</v>
      </c>
      <c r="C27" s="24" t="str">
        <f>"R00"&amp;_xlfn.NUMBERVALUE(RIGHT(C26,4))+10</f>
        <v>R0070</v>
      </c>
      <c r="D27" s="3" t="str">
        <f>IFERROR(IF(AND(('Balance sheet'!G60+'Balance sheet'!G70)&lt;&gt;0,OR(D14="Full Calculation",D14="Simplification 1",D14="Simplification 2")),IF(SUM(D37:D157)&gt;0,"TRUE","FALSE"),""),FALSE)</f>
        <v/>
      </c>
      <c r="E27" s="3" t="str">
        <f>IFERROR(IF(AND(('Balance sheet'!G69+'Balance sheet'!G73+'Balance sheet'!G77)&lt;&gt;0,OR(E14="Full Calculation",E14="Simplification 1",E14="Simplification 2")),IF(SUM(E37:E157)&gt;0,"TRUE","FALSE"),""),FALSE)</f>
        <v/>
      </c>
      <c r="G27" s="3" t="str">
        <f>IFERROR(IF(AND(('Balance sheet'!I60+'Balance sheet'!I70)&lt;&gt;0,OR(G14="Full Calculation",G14="Simplification 1",G14="Simplification 2")),IF(SUM(G37:G157)&gt;0,"TRUE","FALSE"),""),FALSE)</f>
        <v/>
      </c>
      <c r="H27" s="3" t="str">
        <f>IFERROR(IF(AND(('Balance sheet'!I69+'Balance sheet'!I73+'Balance sheet'!I77)&lt;&gt;0,OR(H14="Full Calculation",H14="Simplification 1",H14="Simplification 2")),IF(SUM(H37:H157)&gt;0,"TRUE","FALSE"),""),FALSE)</f>
        <v/>
      </c>
      <c r="J27" s="16"/>
    </row>
    <row r="28" spans="1:10" s="93" customFormat="1" ht="15" customHeight="1" thickTop="1" thickBot="1">
      <c r="A28" s="1" t="s">
        <v>213</v>
      </c>
      <c r="B28" s="1"/>
      <c r="C28" s="24" t="str">
        <f>"R00"&amp;_xlfn.NUMBERVALUE(RIGHT(C27,4))+10</f>
        <v>R0080</v>
      </c>
      <c r="D28" s="3" t="str">
        <f>IFERROR(IF(AND(('Balance sheet'!G60+'Balance sheet'!G70)&lt;&gt;0,D14="Simplification 3"),IF(D18&gt;0,"TRUE","FALSE"),""),FALSE)</f>
        <v/>
      </c>
      <c r="E28" s="3" t="str">
        <f>IFERROR(IF(AND(('Balance sheet'!G69+'Balance sheet'!G73+'Balance sheet'!G77)&lt;&gt;0,E14="Simplification 3"),IF(E18&gt;0,"TRUE","FALSE"),""),FALSE)</f>
        <v/>
      </c>
      <c r="F28" s="28"/>
      <c r="G28" s="3" t="str">
        <f>IFERROR(IF(AND(('Balance sheet'!I60+'Balance sheet'!I70)&lt;&gt;0,G14="Simplification 3"),IF(G18&gt;0,"TRUE","FALSE"),""),FALSE)</f>
        <v/>
      </c>
      <c r="H28" s="3" t="str">
        <f>IFERROR(IF(AND(('Balance sheet'!I69+'Balance sheet'!I73+'Balance sheet'!I77)&lt;&gt;0,H14="Simplification 3"),IF(H18&gt;0,"TRUE","FALSE"),""),FALSE)</f>
        <v/>
      </c>
      <c r="J28" s="16"/>
    </row>
    <row r="29" spans="1:10" s="79" customFormat="1" ht="15" customHeight="1" thickTop="1" thickBot="1">
      <c r="A29" s="1" t="s">
        <v>214</v>
      </c>
      <c r="B29" s="1"/>
      <c r="C29" s="24" t="str">
        <f>"R00"&amp;_xlfn.NUMBERVALUE(RIGHT(C28,4))+10</f>
        <v>R0090</v>
      </c>
      <c r="D29" s="3" t="str">
        <f>IFERROR(IF(AND(('Balance sheet'!G60+'Balance sheet'!G70)&lt;&gt;0,D14="Simplification 4"),IF(D22&gt;0,"TRUE","FALSE"),""),FALSE)</f>
        <v/>
      </c>
      <c r="E29" s="3" t="str">
        <f>IFERROR(IF(AND(('Balance sheet'!G69+'Balance sheet'!G73+'Balance sheet'!G77)&lt;&gt;0,E14="Simplification 4"),IF(E22&gt;0,"TRUE","FALSE"),""),FALSE)</f>
        <v/>
      </c>
      <c r="F29" s="28"/>
      <c r="G29" s="3" t="str">
        <f>IFERROR(IF(AND(('Balance sheet'!I60+'Balance sheet'!I70)&lt;&gt;0,G14="Simplification 4"),IF(G22&gt;0,"TRUE","FALSE"),""),FALSE)</f>
        <v/>
      </c>
      <c r="H29" s="3" t="str">
        <f>IFERROR(IF(AND(('Balance sheet'!I69+'Balance sheet'!I73+'Balance sheet'!I77)&lt;&gt;0,H14="Simplification 4"),IF(H22&gt;0,"TRUE","FALSE"),""),FALSE)</f>
        <v/>
      </c>
      <c r="J29" s="16"/>
    </row>
    <row r="30" spans="1:10" s="79" customFormat="1" ht="15" customHeight="1" thickTop="1">
      <c r="B30" s="1"/>
      <c r="C30" s="1"/>
      <c r="D30" s="1"/>
      <c r="E30" s="1"/>
      <c r="F30" s="28"/>
      <c r="G30" s="1"/>
      <c r="H30" s="1"/>
    </row>
    <row r="31" spans="1:10" s="79" customFormat="1" ht="15" customHeight="1">
      <c r="F31" s="28"/>
    </row>
    <row r="32" spans="1:10" s="79" customFormat="1" ht="15" customHeight="1">
      <c r="A32" s="88" t="s">
        <v>80</v>
      </c>
      <c r="F32" s="28"/>
    </row>
    <row r="33" spans="1:10" s="79" customFormat="1" ht="15" customHeight="1">
      <c r="A33" s="88" t="s">
        <v>81</v>
      </c>
      <c r="B33" s="67"/>
      <c r="C33" s="67"/>
      <c r="D33" s="62"/>
      <c r="E33" s="62"/>
      <c r="F33" s="28"/>
      <c r="G33" s="78"/>
      <c r="H33" s="28"/>
    </row>
    <row r="34" spans="1:10" s="79" customFormat="1" ht="15" customHeight="1">
      <c r="A34" s="11"/>
      <c r="B34" s="12"/>
      <c r="C34" s="12"/>
      <c r="D34" s="243" t="s">
        <v>66</v>
      </c>
      <c r="E34" s="225"/>
      <c r="F34" s="28"/>
      <c r="G34" s="224" t="s">
        <v>432</v>
      </c>
      <c r="H34" s="225"/>
    </row>
    <row r="35" spans="1:10" s="79" customFormat="1" ht="15" customHeight="1">
      <c r="A35" s="66"/>
      <c r="B35" s="66"/>
      <c r="C35" s="66"/>
      <c r="D35" s="241" t="s">
        <v>82</v>
      </c>
      <c r="E35" s="242"/>
      <c r="F35" s="28"/>
      <c r="G35" s="241" t="s">
        <v>82</v>
      </c>
      <c r="H35" s="242"/>
    </row>
    <row r="36" spans="1:10" s="79" customFormat="1">
      <c r="A36" s="66"/>
      <c r="B36" s="66"/>
      <c r="C36" s="66"/>
      <c r="D36" s="94" t="s">
        <v>522</v>
      </c>
      <c r="E36" s="95" t="s">
        <v>523</v>
      </c>
      <c r="F36" s="28"/>
      <c r="G36" s="94" t="s">
        <v>522</v>
      </c>
      <c r="H36" s="95" t="s">
        <v>523</v>
      </c>
    </row>
    <row r="37" spans="1:10" s="79" customFormat="1" ht="15" customHeight="1">
      <c r="A37" s="96" t="s">
        <v>83</v>
      </c>
      <c r="B37" s="85" t="s">
        <v>38</v>
      </c>
      <c r="C37" s="24" t="str">
        <f>"R0"&amp;_xlfn.NUMBERVALUE(RIGHT(C29,4))+10</f>
        <v>R0100</v>
      </c>
      <c r="D37" s="102"/>
      <c r="E37" s="102"/>
      <c r="F37" s="28"/>
      <c r="G37" s="102"/>
      <c r="H37" s="102"/>
      <c r="J37" s="16"/>
    </row>
    <row r="38" spans="1:10" s="79" customFormat="1" ht="15" customHeight="1">
      <c r="A38" s="96" t="s">
        <v>84</v>
      </c>
      <c r="B38" s="85" t="s">
        <v>38</v>
      </c>
      <c r="C38" s="24" t="str">
        <f>"R0"&amp;_xlfn.NUMBERVALUE(RIGHT(C37,4))+10</f>
        <v>R0110</v>
      </c>
      <c r="D38" s="102"/>
      <c r="E38" s="102"/>
      <c r="F38" s="28"/>
      <c r="G38" s="102"/>
      <c r="H38" s="102"/>
      <c r="J38" s="16"/>
    </row>
    <row r="39" spans="1:10" s="79" customFormat="1" ht="15" customHeight="1">
      <c r="A39" s="96" t="s">
        <v>85</v>
      </c>
      <c r="B39" s="85" t="s">
        <v>38</v>
      </c>
      <c r="C39" s="24" t="str">
        <f t="shared" ref="C39:C102" si="0">"R0"&amp;_xlfn.NUMBERVALUE(RIGHT(C38,4))+10</f>
        <v>R0120</v>
      </c>
      <c r="D39" s="102"/>
      <c r="E39" s="102"/>
      <c r="F39" s="28"/>
      <c r="G39" s="102"/>
      <c r="H39" s="102"/>
      <c r="J39" s="16"/>
    </row>
    <row r="40" spans="1:10" s="79" customFormat="1" ht="15" customHeight="1">
      <c r="A40" s="96" t="s">
        <v>86</v>
      </c>
      <c r="B40" s="85" t="s">
        <v>38</v>
      </c>
      <c r="C40" s="24" t="str">
        <f t="shared" si="0"/>
        <v>R0130</v>
      </c>
      <c r="D40" s="102"/>
      <c r="E40" s="102"/>
      <c r="F40" s="28"/>
      <c r="G40" s="102"/>
      <c r="H40" s="102"/>
      <c r="J40" s="16"/>
    </row>
    <row r="41" spans="1:10" s="79" customFormat="1" ht="15" customHeight="1">
      <c r="A41" s="96" t="s">
        <v>87</v>
      </c>
      <c r="B41" s="85" t="s">
        <v>38</v>
      </c>
      <c r="C41" s="24" t="str">
        <f t="shared" si="0"/>
        <v>R0140</v>
      </c>
      <c r="D41" s="102"/>
      <c r="E41" s="102"/>
      <c r="F41" s="28"/>
      <c r="G41" s="102"/>
      <c r="H41" s="102"/>
      <c r="J41" s="16"/>
    </row>
    <row r="42" spans="1:10" s="79" customFormat="1" ht="15" customHeight="1">
      <c r="A42" s="96" t="s">
        <v>88</v>
      </c>
      <c r="B42" s="85" t="s">
        <v>38</v>
      </c>
      <c r="C42" s="24" t="str">
        <f t="shared" si="0"/>
        <v>R0150</v>
      </c>
      <c r="D42" s="102"/>
      <c r="E42" s="102"/>
      <c r="F42" s="28"/>
      <c r="G42" s="102"/>
      <c r="H42" s="102"/>
      <c r="J42" s="16"/>
    </row>
    <row r="43" spans="1:10" s="79" customFormat="1" ht="15" customHeight="1">
      <c r="A43" s="96" t="s">
        <v>89</v>
      </c>
      <c r="B43" s="85" t="s">
        <v>38</v>
      </c>
      <c r="C43" s="24" t="str">
        <f t="shared" si="0"/>
        <v>R0160</v>
      </c>
      <c r="D43" s="102"/>
      <c r="E43" s="102"/>
      <c r="F43" s="28"/>
      <c r="G43" s="102"/>
      <c r="H43" s="102"/>
      <c r="J43" s="16"/>
    </row>
    <row r="44" spans="1:10" s="79" customFormat="1" ht="15" customHeight="1">
      <c r="A44" s="96" t="s">
        <v>90</v>
      </c>
      <c r="B44" s="85" t="s">
        <v>38</v>
      </c>
      <c r="C44" s="24" t="str">
        <f t="shared" si="0"/>
        <v>R0170</v>
      </c>
      <c r="D44" s="102"/>
      <c r="E44" s="102"/>
      <c r="F44" s="28"/>
      <c r="G44" s="102"/>
      <c r="H44" s="102"/>
      <c r="J44" s="16"/>
    </row>
    <row r="45" spans="1:10" s="79" customFormat="1" ht="15" customHeight="1">
      <c r="A45" s="96" t="s">
        <v>91</v>
      </c>
      <c r="B45" s="85" t="s">
        <v>38</v>
      </c>
      <c r="C45" s="24" t="str">
        <f t="shared" si="0"/>
        <v>R0180</v>
      </c>
      <c r="D45" s="102"/>
      <c r="E45" s="102"/>
      <c r="F45" s="28"/>
      <c r="G45" s="102"/>
      <c r="H45" s="102"/>
      <c r="J45" s="16"/>
    </row>
    <row r="46" spans="1:10" s="79" customFormat="1" ht="15" customHeight="1">
      <c r="A46" s="96" t="s">
        <v>92</v>
      </c>
      <c r="B46" s="85" t="s">
        <v>38</v>
      </c>
      <c r="C46" s="24" t="str">
        <f t="shared" si="0"/>
        <v>R0190</v>
      </c>
      <c r="D46" s="102"/>
      <c r="E46" s="102"/>
      <c r="F46" s="28"/>
      <c r="G46" s="102"/>
      <c r="H46" s="102"/>
      <c r="J46" s="16"/>
    </row>
    <row r="47" spans="1:10" s="79" customFormat="1" ht="15" customHeight="1">
      <c r="A47" s="96" t="s">
        <v>93</v>
      </c>
      <c r="B47" s="85" t="s">
        <v>38</v>
      </c>
      <c r="C47" s="24" t="str">
        <f t="shared" si="0"/>
        <v>R0200</v>
      </c>
      <c r="D47" s="102"/>
      <c r="E47" s="102"/>
      <c r="F47" s="28"/>
      <c r="G47" s="102"/>
      <c r="H47" s="102"/>
      <c r="J47" s="16"/>
    </row>
    <row r="48" spans="1:10" s="79" customFormat="1" ht="15" customHeight="1">
      <c r="A48" s="96" t="s">
        <v>94</v>
      </c>
      <c r="B48" s="85" t="s">
        <v>38</v>
      </c>
      <c r="C48" s="24" t="str">
        <f t="shared" si="0"/>
        <v>R0210</v>
      </c>
      <c r="D48" s="102"/>
      <c r="E48" s="102"/>
      <c r="F48" s="28"/>
      <c r="G48" s="102"/>
      <c r="H48" s="102"/>
      <c r="J48" s="16"/>
    </row>
    <row r="49" spans="1:10" s="79" customFormat="1" ht="15" customHeight="1">
      <c r="A49" s="96" t="s">
        <v>95</v>
      </c>
      <c r="B49" s="85" t="s">
        <v>38</v>
      </c>
      <c r="C49" s="24" t="str">
        <f t="shared" si="0"/>
        <v>R0220</v>
      </c>
      <c r="D49" s="102"/>
      <c r="E49" s="102"/>
      <c r="F49" s="28"/>
      <c r="G49" s="102"/>
      <c r="H49" s="102"/>
      <c r="J49" s="16"/>
    </row>
    <row r="50" spans="1:10" s="79" customFormat="1" ht="15" customHeight="1">
      <c r="A50" s="96" t="s">
        <v>96</v>
      </c>
      <c r="B50" s="85" t="s">
        <v>38</v>
      </c>
      <c r="C50" s="24" t="str">
        <f t="shared" si="0"/>
        <v>R0230</v>
      </c>
      <c r="D50" s="102"/>
      <c r="E50" s="102"/>
      <c r="F50" s="28"/>
      <c r="G50" s="102"/>
      <c r="H50" s="102"/>
      <c r="J50" s="16"/>
    </row>
    <row r="51" spans="1:10" s="79" customFormat="1" ht="15" customHeight="1">
      <c r="A51" s="96" t="s">
        <v>97</v>
      </c>
      <c r="B51" s="85" t="s">
        <v>38</v>
      </c>
      <c r="C51" s="24" t="str">
        <f t="shared" si="0"/>
        <v>R0240</v>
      </c>
      <c r="D51" s="102"/>
      <c r="E51" s="102"/>
      <c r="F51" s="28"/>
      <c r="G51" s="102"/>
      <c r="H51" s="102"/>
      <c r="J51" s="16"/>
    </row>
    <row r="52" spans="1:10" s="79" customFormat="1" ht="15" customHeight="1">
      <c r="A52" s="96" t="s">
        <v>98</v>
      </c>
      <c r="B52" s="85" t="s">
        <v>38</v>
      </c>
      <c r="C52" s="24" t="str">
        <f t="shared" si="0"/>
        <v>R0250</v>
      </c>
      <c r="D52" s="102"/>
      <c r="E52" s="102"/>
      <c r="F52" s="28"/>
      <c r="G52" s="102"/>
      <c r="H52" s="102"/>
      <c r="J52" s="16"/>
    </row>
    <row r="53" spans="1:10" s="79" customFormat="1" ht="15" customHeight="1">
      <c r="A53" s="96" t="s">
        <v>99</v>
      </c>
      <c r="B53" s="85" t="s">
        <v>38</v>
      </c>
      <c r="C53" s="24" t="str">
        <f t="shared" si="0"/>
        <v>R0260</v>
      </c>
      <c r="D53" s="102"/>
      <c r="E53" s="102"/>
      <c r="F53" s="28"/>
      <c r="G53" s="102"/>
      <c r="H53" s="102"/>
      <c r="J53" s="16"/>
    </row>
    <row r="54" spans="1:10" s="79" customFormat="1" ht="15" customHeight="1">
      <c r="A54" s="96" t="s">
        <v>100</v>
      </c>
      <c r="B54" s="85" t="s">
        <v>38</v>
      </c>
      <c r="C54" s="24" t="str">
        <f t="shared" si="0"/>
        <v>R0270</v>
      </c>
      <c r="D54" s="102"/>
      <c r="E54" s="102"/>
      <c r="F54" s="28"/>
      <c r="G54" s="102"/>
      <c r="H54" s="102"/>
      <c r="J54" s="16"/>
    </row>
    <row r="55" spans="1:10" s="79" customFormat="1" ht="15" customHeight="1">
      <c r="A55" s="96" t="s">
        <v>101</v>
      </c>
      <c r="B55" s="85" t="s">
        <v>38</v>
      </c>
      <c r="C55" s="24" t="str">
        <f t="shared" si="0"/>
        <v>R0280</v>
      </c>
      <c r="D55" s="102"/>
      <c r="E55" s="102"/>
      <c r="F55" s="28"/>
      <c r="G55" s="102"/>
      <c r="H55" s="102"/>
      <c r="J55" s="16"/>
    </row>
    <row r="56" spans="1:10" s="79" customFormat="1" ht="15" customHeight="1">
      <c r="A56" s="96" t="s">
        <v>102</v>
      </c>
      <c r="B56" s="85" t="s">
        <v>38</v>
      </c>
      <c r="C56" s="24" t="str">
        <f t="shared" si="0"/>
        <v>R0290</v>
      </c>
      <c r="D56" s="102"/>
      <c r="E56" s="102"/>
      <c r="F56" s="28"/>
      <c r="G56" s="102"/>
      <c r="H56" s="102"/>
      <c r="J56" s="16"/>
    </row>
    <row r="57" spans="1:10" s="79" customFormat="1" ht="15" customHeight="1">
      <c r="A57" s="96" t="s">
        <v>103</v>
      </c>
      <c r="B57" s="85" t="s">
        <v>38</v>
      </c>
      <c r="C57" s="24" t="str">
        <f t="shared" si="0"/>
        <v>R0300</v>
      </c>
      <c r="D57" s="102"/>
      <c r="E57" s="102"/>
      <c r="F57" s="28"/>
      <c r="G57" s="102"/>
      <c r="H57" s="102"/>
      <c r="J57" s="16"/>
    </row>
    <row r="58" spans="1:10" s="79" customFormat="1" ht="15" customHeight="1">
      <c r="A58" s="96" t="s">
        <v>104</v>
      </c>
      <c r="B58" s="85" t="s">
        <v>38</v>
      </c>
      <c r="C58" s="24" t="str">
        <f t="shared" si="0"/>
        <v>R0310</v>
      </c>
      <c r="D58" s="102"/>
      <c r="E58" s="102"/>
      <c r="F58" s="28"/>
      <c r="G58" s="102"/>
      <c r="H58" s="102"/>
      <c r="J58" s="16"/>
    </row>
    <row r="59" spans="1:10" s="79" customFormat="1" ht="15" customHeight="1">
      <c r="A59" s="96" t="s">
        <v>105</v>
      </c>
      <c r="B59" s="85" t="s">
        <v>38</v>
      </c>
      <c r="C59" s="24" t="str">
        <f t="shared" si="0"/>
        <v>R0320</v>
      </c>
      <c r="D59" s="102"/>
      <c r="E59" s="102"/>
      <c r="F59" s="28"/>
      <c r="G59" s="102"/>
      <c r="H59" s="102"/>
      <c r="J59" s="16"/>
    </row>
    <row r="60" spans="1:10" s="79" customFormat="1" ht="15" customHeight="1">
      <c r="A60" s="96" t="s">
        <v>106</v>
      </c>
      <c r="B60" s="85" t="s">
        <v>38</v>
      </c>
      <c r="C60" s="24" t="str">
        <f t="shared" si="0"/>
        <v>R0330</v>
      </c>
      <c r="D60" s="102"/>
      <c r="E60" s="102"/>
      <c r="F60" s="28"/>
      <c r="G60" s="102"/>
      <c r="H60" s="102"/>
      <c r="J60" s="16"/>
    </row>
    <row r="61" spans="1:10" s="79" customFormat="1" ht="15" customHeight="1">
      <c r="A61" s="96" t="s">
        <v>107</v>
      </c>
      <c r="B61" s="85" t="s">
        <v>38</v>
      </c>
      <c r="C61" s="24" t="str">
        <f t="shared" si="0"/>
        <v>R0340</v>
      </c>
      <c r="D61" s="102"/>
      <c r="E61" s="102"/>
      <c r="F61" s="28"/>
      <c r="G61" s="102"/>
      <c r="H61" s="102"/>
      <c r="J61" s="16"/>
    </row>
    <row r="62" spans="1:10" s="79" customFormat="1" ht="15" customHeight="1">
      <c r="A62" s="96" t="s">
        <v>108</v>
      </c>
      <c r="B62" s="85" t="s">
        <v>38</v>
      </c>
      <c r="C62" s="24" t="str">
        <f t="shared" si="0"/>
        <v>R0350</v>
      </c>
      <c r="D62" s="102"/>
      <c r="E62" s="102"/>
      <c r="F62" s="28"/>
      <c r="G62" s="102"/>
      <c r="H62" s="102"/>
      <c r="J62" s="16"/>
    </row>
    <row r="63" spans="1:10" s="79" customFormat="1" ht="15" customHeight="1">
      <c r="A63" s="96" t="s">
        <v>109</v>
      </c>
      <c r="B63" s="85" t="s">
        <v>38</v>
      </c>
      <c r="C63" s="24" t="str">
        <f t="shared" si="0"/>
        <v>R0360</v>
      </c>
      <c r="D63" s="102"/>
      <c r="E63" s="102"/>
      <c r="F63" s="28"/>
      <c r="G63" s="102"/>
      <c r="H63" s="102"/>
      <c r="J63" s="16"/>
    </row>
    <row r="64" spans="1:10" s="79" customFormat="1" ht="15" customHeight="1">
      <c r="A64" s="96" t="s">
        <v>110</v>
      </c>
      <c r="B64" s="85" t="s">
        <v>38</v>
      </c>
      <c r="C64" s="24" t="str">
        <f t="shared" si="0"/>
        <v>R0370</v>
      </c>
      <c r="D64" s="102"/>
      <c r="E64" s="102"/>
      <c r="F64" s="28"/>
      <c r="G64" s="102"/>
      <c r="H64" s="102"/>
      <c r="J64" s="16"/>
    </row>
    <row r="65" spans="1:10" s="79" customFormat="1" ht="15" customHeight="1">
      <c r="A65" s="96" t="s">
        <v>111</v>
      </c>
      <c r="B65" s="85" t="s">
        <v>38</v>
      </c>
      <c r="C65" s="24" t="str">
        <f t="shared" si="0"/>
        <v>R0380</v>
      </c>
      <c r="D65" s="102"/>
      <c r="E65" s="102"/>
      <c r="F65" s="28"/>
      <c r="G65" s="102"/>
      <c r="H65" s="102"/>
      <c r="J65" s="16"/>
    </row>
    <row r="66" spans="1:10" s="79" customFormat="1" ht="15" customHeight="1">
      <c r="A66" s="96" t="s">
        <v>112</v>
      </c>
      <c r="B66" s="85" t="s">
        <v>38</v>
      </c>
      <c r="C66" s="24" t="str">
        <f t="shared" si="0"/>
        <v>R0390</v>
      </c>
      <c r="D66" s="102"/>
      <c r="E66" s="102"/>
      <c r="F66" s="28"/>
      <c r="G66" s="102"/>
      <c r="H66" s="102"/>
      <c r="J66" s="16"/>
    </row>
    <row r="67" spans="1:10" s="79" customFormat="1" ht="15" customHeight="1">
      <c r="A67" s="96" t="s">
        <v>113</v>
      </c>
      <c r="B67" s="85" t="s">
        <v>38</v>
      </c>
      <c r="C67" s="24" t="str">
        <f t="shared" si="0"/>
        <v>R0400</v>
      </c>
      <c r="D67" s="102"/>
      <c r="E67" s="102"/>
      <c r="F67" s="28"/>
      <c r="G67" s="102"/>
      <c r="H67" s="102"/>
      <c r="J67" s="16"/>
    </row>
    <row r="68" spans="1:10" s="79" customFormat="1" ht="15" customHeight="1">
      <c r="A68" s="96" t="s">
        <v>114</v>
      </c>
      <c r="B68" s="85" t="s">
        <v>38</v>
      </c>
      <c r="C68" s="24" t="str">
        <f t="shared" si="0"/>
        <v>R0410</v>
      </c>
      <c r="D68" s="102"/>
      <c r="E68" s="102"/>
      <c r="F68" s="28"/>
      <c r="G68" s="102"/>
      <c r="H68" s="102"/>
      <c r="J68" s="16"/>
    </row>
    <row r="69" spans="1:10" s="79" customFormat="1" ht="15" customHeight="1">
      <c r="A69" s="96" t="s">
        <v>115</v>
      </c>
      <c r="B69" s="85" t="s">
        <v>38</v>
      </c>
      <c r="C69" s="24" t="str">
        <f t="shared" si="0"/>
        <v>R0420</v>
      </c>
      <c r="D69" s="102"/>
      <c r="E69" s="102"/>
      <c r="F69" s="28"/>
      <c r="G69" s="102"/>
      <c r="H69" s="102"/>
      <c r="J69" s="16"/>
    </row>
    <row r="70" spans="1:10" s="79" customFormat="1" ht="15" customHeight="1">
      <c r="A70" s="96" t="s">
        <v>116</v>
      </c>
      <c r="B70" s="85" t="s">
        <v>38</v>
      </c>
      <c r="C70" s="24" t="str">
        <f t="shared" si="0"/>
        <v>R0430</v>
      </c>
      <c r="D70" s="102"/>
      <c r="E70" s="102"/>
      <c r="F70" s="28"/>
      <c r="G70" s="102"/>
      <c r="H70" s="102"/>
      <c r="J70" s="16"/>
    </row>
    <row r="71" spans="1:10" s="79" customFormat="1" ht="15" customHeight="1">
      <c r="A71" s="96" t="s">
        <v>117</v>
      </c>
      <c r="B71" s="85" t="s">
        <v>38</v>
      </c>
      <c r="C71" s="24" t="str">
        <f t="shared" si="0"/>
        <v>R0440</v>
      </c>
      <c r="D71" s="102"/>
      <c r="E71" s="102"/>
      <c r="F71" s="28"/>
      <c r="G71" s="102"/>
      <c r="H71" s="102"/>
      <c r="J71" s="16"/>
    </row>
    <row r="72" spans="1:10" s="79" customFormat="1" ht="15" customHeight="1">
      <c r="A72" s="96" t="s">
        <v>118</v>
      </c>
      <c r="B72" s="85" t="s">
        <v>38</v>
      </c>
      <c r="C72" s="24" t="str">
        <f t="shared" si="0"/>
        <v>R0450</v>
      </c>
      <c r="D72" s="102"/>
      <c r="E72" s="102"/>
      <c r="F72" s="28"/>
      <c r="G72" s="102"/>
      <c r="H72" s="102"/>
      <c r="J72" s="16"/>
    </row>
    <row r="73" spans="1:10" s="79" customFormat="1" ht="15" customHeight="1">
      <c r="A73" s="96" t="s">
        <v>119</v>
      </c>
      <c r="B73" s="85" t="s">
        <v>38</v>
      </c>
      <c r="C73" s="24" t="str">
        <f t="shared" si="0"/>
        <v>R0460</v>
      </c>
      <c r="D73" s="102"/>
      <c r="E73" s="102"/>
      <c r="F73" s="28"/>
      <c r="G73" s="102"/>
      <c r="H73" s="102"/>
      <c r="J73" s="16"/>
    </row>
    <row r="74" spans="1:10" s="79" customFormat="1" ht="15" customHeight="1">
      <c r="A74" s="96" t="s">
        <v>120</v>
      </c>
      <c r="B74" s="85" t="s">
        <v>38</v>
      </c>
      <c r="C74" s="24" t="str">
        <f t="shared" si="0"/>
        <v>R0470</v>
      </c>
      <c r="D74" s="102"/>
      <c r="E74" s="102"/>
      <c r="F74" s="28"/>
      <c r="G74" s="102"/>
      <c r="H74" s="102"/>
      <c r="J74" s="16"/>
    </row>
    <row r="75" spans="1:10" s="79" customFormat="1" ht="15" customHeight="1">
      <c r="A75" s="96" t="s">
        <v>121</v>
      </c>
      <c r="B75" s="85" t="s">
        <v>38</v>
      </c>
      <c r="C75" s="24" t="str">
        <f t="shared" si="0"/>
        <v>R0480</v>
      </c>
      <c r="D75" s="102"/>
      <c r="E75" s="102"/>
      <c r="F75" s="28"/>
      <c r="G75" s="102"/>
      <c r="H75" s="102"/>
      <c r="J75" s="16"/>
    </row>
    <row r="76" spans="1:10" s="79" customFormat="1" ht="15" customHeight="1">
      <c r="A76" s="96" t="s">
        <v>122</v>
      </c>
      <c r="B76" s="85" t="s">
        <v>38</v>
      </c>
      <c r="C76" s="24" t="str">
        <f t="shared" si="0"/>
        <v>R0490</v>
      </c>
      <c r="D76" s="102"/>
      <c r="E76" s="102"/>
      <c r="F76" s="28"/>
      <c r="G76" s="102"/>
      <c r="H76" s="102"/>
      <c r="J76" s="16"/>
    </row>
    <row r="77" spans="1:10" s="79" customFormat="1" ht="15" customHeight="1">
      <c r="A77" s="96" t="s">
        <v>123</v>
      </c>
      <c r="B77" s="85" t="s">
        <v>38</v>
      </c>
      <c r="C77" s="24" t="str">
        <f t="shared" si="0"/>
        <v>R0500</v>
      </c>
      <c r="D77" s="102"/>
      <c r="E77" s="102"/>
      <c r="F77" s="28"/>
      <c r="G77" s="102"/>
      <c r="H77" s="102"/>
      <c r="J77" s="16"/>
    </row>
    <row r="78" spans="1:10" s="79" customFormat="1" ht="15" customHeight="1">
      <c r="A78" s="96" t="s">
        <v>124</v>
      </c>
      <c r="B78" s="85" t="s">
        <v>38</v>
      </c>
      <c r="C78" s="24" t="str">
        <f t="shared" si="0"/>
        <v>R0510</v>
      </c>
      <c r="D78" s="102"/>
      <c r="E78" s="102"/>
      <c r="F78" s="28"/>
      <c r="G78" s="102"/>
      <c r="H78" s="102"/>
      <c r="J78" s="16"/>
    </row>
    <row r="79" spans="1:10" s="79" customFormat="1" ht="15" customHeight="1">
      <c r="A79" s="96" t="s">
        <v>125</v>
      </c>
      <c r="B79" s="85" t="s">
        <v>38</v>
      </c>
      <c r="C79" s="24" t="str">
        <f t="shared" si="0"/>
        <v>R0520</v>
      </c>
      <c r="D79" s="102"/>
      <c r="E79" s="102"/>
      <c r="F79" s="28"/>
      <c r="G79" s="102"/>
      <c r="H79" s="102"/>
      <c r="J79" s="16"/>
    </row>
    <row r="80" spans="1:10" s="79" customFormat="1" ht="15" customHeight="1">
      <c r="A80" s="96" t="s">
        <v>126</v>
      </c>
      <c r="B80" s="85" t="s">
        <v>38</v>
      </c>
      <c r="C80" s="24" t="str">
        <f t="shared" si="0"/>
        <v>R0530</v>
      </c>
      <c r="D80" s="102"/>
      <c r="E80" s="102"/>
      <c r="F80" s="28"/>
      <c r="G80" s="102"/>
      <c r="H80" s="102"/>
      <c r="J80" s="16"/>
    </row>
    <row r="81" spans="1:10" s="79" customFormat="1" ht="15" customHeight="1">
      <c r="A81" s="96" t="s">
        <v>127</v>
      </c>
      <c r="B81" s="85" t="s">
        <v>38</v>
      </c>
      <c r="C81" s="24" t="str">
        <f t="shared" si="0"/>
        <v>R0540</v>
      </c>
      <c r="D81" s="102"/>
      <c r="E81" s="102"/>
      <c r="F81" s="28"/>
      <c r="G81" s="102"/>
      <c r="H81" s="102"/>
      <c r="J81" s="16"/>
    </row>
    <row r="82" spans="1:10" s="79" customFormat="1" ht="15" customHeight="1">
      <c r="A82" s="96" t="s">
        <v>128</v>
      </c>
      <c r="B82" s="85" t="s">
        <v>38</v>
      </c>
      <c r="C82" s="24" t="str">
        <f t="shared" si="0"/>
        <v>R0550</v>
      </c>
      <c r="D82" s="102"/>
      <c r="E82" s="102"/>
      <c r="F82" s="28"/>
      <c r="G82" s="102"/>
      <c r="H82" s="102"/>
      <c r="J82" s="16"/>
    </row>
    <row r="83" spans="1:10" s="79" customFormat="1" ht="15" customHeight="1">
      <c r="A83" s="96" t="s">
        <v>129</v>
      </c>
      <c r="B83" s="85" t="s">
        <v>38</v>
      </c>
      <c r="C83" s="24" t="str">
        <f t="shared" si="0"/>
        <v>R0560</v>
      </c>
      <c r="D83" s="102"/>
      <c r="E83" s="102"/>
      <c r="F83" s="28"/>
      <c r="G83" s="102"/>
      <c r="H83" s="102"/>
      <c r="J83" s="16"/>
    </row>
    <row r="84" spans="1:10" s="79" customFormat="1" ht="15" customHeight="1">
      <c r="A84" s="96" t="s">
        <v>130</v>
      </c>
      <c r="B84" s="85" t="s">
        <v>38</v>
      </c>
      <c r="C84" s="24" t="str">
        <f t="shared" si="0"/>
        <v>R0570</v>
      </c>
      <c r="D84" s="102"/>
      <c r="E84" s="102"/>
      <c r="F84" s="28"/>
      <c r="G84" s="102"/>
      <c r="H84" s="102"/>
      <c r="J84" s="16"/>
    </row>
    <row r="85" spans="1:10" s="79" customFormat="1" ht="15" customHeight="1">
      <c r="A85" s="96" t="s">
        <v>131</v>
      </c>
      <c r="B85" s="85" t="s">
        <v>38</v>
      </c>
      <c r="C85" s="24" t="str">
        <f t="shared" si="0"/>
        <v>R0580</v>
      </c>
      <c r="D85" s="102"/>
      <c r="E85" s="102"/>
      <c r="F85" s="28"/>
      <c r="G85" s="102"/>
      <c r="H85" s="102"/>
      <c r="J85" s="16"/>
    </row>
    <row r="86" spans="1:10" s="79" customFormat="1" ht="15" customHeight="1">
      <c r="A86" s="96" t="s">
        <v>132</v>
      </c>
      <c r="B86" s="85" t="s">
        <v>38</v>
      </c>
      <c r="C86" s="24" t="str">
        <f t="shared" si="0"/>
        <v>R0590</v>
      </c>
      <c r="D86" s="102"/>
      <c r="E86" s="102"/>
      <c r="F86" s="28"/>
      <c r="G86" s="102"/>
      <c r="H86" s="102"/>
      <c r="J86" s="16"/>
    </row>
    <row r="87" spans="1:10" s="79" customFormat="1" ht="15" customHeight="1">
      <c r="A87" s="96" t="s">
        <v>133</v>
      </c>
      <c r="B87" s="85" t="s">
        <v>38</v>
      </c>
      <c r="C87" s="24" t="str">
        <f t="shared" si="0"/>
        <v>R0600</v>
      </c>
      <c r="D87" s="102"/>
      <c r="E87" s="102"/>
      <c r="F87" s="28"/>
      <c r="G87" s="102"/>
      <c r="H87" s="102"/>
      <c r="J87" s="16"/>
    </row>
    <row r="88" spans="1:10" s="79" customFormat="1" ht="15" customHeight="1">
      <c r="A88" s="96" t="s">
        <v>134</v>
      </c>
      <c r="B88" s="85" t="s">
        <v>38</v>
      </c>
      <c r="C88" s="24" t="str">
        <f t="shared" si="0"/>
        <v>R0610</v>
      </c>
      <c r="D88" s="102"/>
      <c r="E88" s="102"/>
      <c r="F88" s="28"/>
      <c r="G88" s="102"/>
      <c r="H88" s="102"/>
      <c r="J88" s="16"/>
    </row>
    <row r="89" spans="1:10" s="79" customFormat="1" ht="15" customHeight="1">
      <c r="A89" s="96" t="s">
        <v>135</v>
      </c>
      <c r="B89" s="85" t="s">
        <v>38</v>
      </c>
      <c r="C89" s="24" t="str">
        <f t="shared" si="0"/>
        <v>R0620</v>
      </c>
      <c r="D89" s="102"/>
      <c r="E89" s="102"/>
      <c r="F89" s="28"/>
      <c r="G89" s="102"/>
      <c r="H89" s="102"/>
      <c r="J89" s="16"/>
    </row>
    <row r="90" spans="1:10" s="79" customFormat="1" ht="15" customHeight="1">
      <c r="A90" s="96" t="s">
        <v>136</v>
      </c>
      <c r="B90" s="85" t="s">
        <v>38</v>
      </c>
      <c r="C90" s="24" t="str">
        <f t="shared" si="0"/>
        <v>R0630</v>
      </c>
      <c r="D90" s="102"/>
      <c r="E90" s="102"/>
      <c r="F90" s="28"/>
      <c r="G90" s="102"/>
      <c r="H90" s="102"/>
      <c r="J90" s="16"/>
    </row>
    <row r="91" spans="1:10" s="79" customFormat="1" ht="15" customHeight="1">
      <c r="A91" s="96" t="s">
        <v>137</v>
      </c>
      <c r="B91" s="85" t="s">
        <v>38</v>
      </c>
      <c r="C91" s="24" t="str">
        <f t="shared" si="0"/>
        <v>R0640</v>
      </c>
      <c r="D91" s="102"/>
      <c r="E91" s="102"/>
      <c r="F91" s="28"/>
      <c r="G91" s="102"/>
      <c r="H91" s="102"/>
      <c r="J91" s="16"/>
    </row>
    <row r="92" spans="1:10" s="79" customFormat="1" ht="15" customHeight="1">
      <c r="A92" s="96" t="s">
        <v>138</v>
      </c>
      <c r="B92" s="85" t="s">
        <v>38</v>
      </c>
      <c r="C92" s="24" t="str">
        <f t="shared" si="0"/>
        <v>R0650</v>
      </c>
      <c r="D92" s="102"/>
      <c r="E92" s="102"/>
      <c r="F92" s="28"/>
      <c r="G92" s="102"/>
      <c r="H92" s="102"/>
      <c r="J92" s="16"/>
    </row>
    <row r="93" spans="1:10" s="79" customFormat="1" ht="15" customHeight="1">
      <c r="A93" s="96" t="s">
        <v>139</v>
      </c>
      <c r="B93" s="85" t="s">
        <v>38</v>
      </c>
      <c r="C93" s="24" t="str">
        <f t="shared" si="0"/>
        <v>R0660</v>
      </c>
      <c r="D93" s="102"/>
      <c r="E93" s="102"/>
      <c r="F93" s="28"/>
      <c r="G93" s="102"/>
      <c r="H93" s="102"/>
      <c r="J93" s="16"/>
    </row>
    <row r="94" spans="1:10" s="79" customFormat="1" ht="15" customHeight="1">
      <c r="A94" s="96" t="s">
        <v>140</v>
      </c>
      <c r="B94" s="85" t="s">
        <v>38</v>
      </c>
      <c r="C94" s="24" t="str">
        <f t="shared" si="0"/>
        <v>R0670</v>
      </c>
      <c r="D94" s="102"/>
      <c r="E94" s="102"/>
      <c r="F94" s="28"/>
      <c r="G94" s="102"/>
      <c r="H94" s="102"/>
      <c r="J94" s="16"/>
    </row>
    <row r="95" spans="1:10" s="79" customFormat="1" ht="15" customHeight="1">
      <c r="A95" s="96" t="s">
        <v>141</v>
      </c>
      <c r="B95" s="85" t="s">
        <v>38</v>
      </c>
      <c r="C95" s="24" t="str">
        <f t="shared" si="0"/>
        <v>R0680</v>
      </c>
      <c r="D95" s="102"/>
      <c r="E95" s="102"/>
      <c r="F95" s="28"/>
      <c r="G95" s="102"/>
      <c r="H95" s="102"/>
      <c r="J95" s="16"/>
    </row>
    <row r="96" spans="1:10" s="79" customFormat="1" ht="15" customHeight="1">
      <c r="A96" s="96" t="s">
        <v>142</v>
      </c>
      <c r="B96" s="85" t="s">
        <v>38</v>
      </c>
      <c r="C96" s="24" t="str">
        <f t="shared" si="0"/>
        <v>R0690</v>
      </c>
      <c r="D96" s="102"/>
      <c r="E96" s="102"/>
      <c r="F96" s="28"/>
      <c r="G96" s="102"/>
      <c r="H96" s="102"/>
      <c r="J96" s="16"/>
    </row>
    <row r="97" spans="1:10" s="79" customFormat="1" ht="15" customHeight="1">
      <c r="A97" s="96" t="s">
        <v>143</v>
      </c>
      <c r="B97" s="85" t="s">
        <v>38</v>
      </c>
      <c r="C97" s="24" t="str">
        <f t="shared" si="0"/>
        <v>R0700</v>
      </c>
      <c r="D97" s="102"/>
      <c r="E97" s="102"/>
      <c r="F97" s="28"/>
      <c r="G97" s="102"/>
      <c r="H97" s="102"/>
      <c r="J97" s="16"/>
    </row>
    <row r="98" spans="1:10" s="79" customFormat="1" ht="15" customHeight="1">
      <c r="A98" s="96" t="s">
        <v>144</v>
      </c>
      <c r="B98" s="85" t="s">
        <v>38</v>
      </c>
      <c r="C98" s="24" t="str">
        <f t="shared" si="0"/>
        <v>R0710</v>
      </c>
      <c r="D98" s="102"/>
      <c r="E98" s="102"/>
      <c r="F98" s="28"/>
      <c r="G98" s="102"/>
      <c r="H98" s="102"/>
      <c r="J98" s="16"/>
    </row>
    <row r="99" spans="1:10" s="79" customFormat="1" ht="15" customHeight="1">
      <c r="A99" s="96" t="s">
        <v>145</v>
      </c>
      <c r="B99" s="85" t="s">
        <v>38</v>
      </c>
      <c r="C99" s="24" t="str">
        <f t="shared" si="0"/>
        <v>R0720</v>
      </c>
      <c r="D99" s="102"/>
      <c r="E99" s="102"/>
      <c r="F99" s="28"/>
      <c r="G99" s="102"/>
      <c r="H99" s="102"/>
      <c r="J99" s="16"/>
    </row>
    <row r="100" spans="1:10" s="79" customFormat="1" ht="15" customHeight="1">
      <c r="A100" s="96" t="s">
        <v>146</v>
      </c>
      <c r="B100" s="85" t="s">
        <v>38</v>
      </c>
      <c r="C100" s="24" t="str">
        <f t="shared" si="0"/>
        <v>R0730</v>
      </c>
      <c r="D100" s="102"/>
      <c r="E100" s="102"/>
      <c r="F100" s="28"/>
      <c r="G100" s="102"/>
      <c r="H100" s="102"/>
      <c r="J100" s="16"/>
    </row>
    <row r="101" spans="1:10" s="79" customFormat="1" ht="15" customHeight="1">
      <c r="A101" s="96" t="s">
        <v>147</v>
      </c>
      <c r="B101" s="85" t="s">
        <v>38</v>
      </c>
      <c r="C101" s="24" t="str">
        <f t="shared" si="0"/>
        <v>R0740</v>
      </c>
      <c r="D101" s="102"/>
      <c r="E101" s="102"/>
      <c r="F101" s="28"/>
      <c r="G101" s="102"/>
      <c r="H101" s="102"/>
      <c r="J101" s="16"/>
    </row>
    <row r="102" spans="1:10" s="79" customFormat="1" ht="15" customHeight="1">
      <c r="A102" s="96" t="s">
        <v>148</v>
      </c>
      <c r="B102" s="85" t="s">
        <v>38</v>
      </c>
      <c r="C102" s="24" t="str">
        <f t="shared" si="0"/>
        <v>R0750</v>
      </c>
      <c r="D102" s="102"/>
      <c r="E102" s="102"/>
      <c r="F102" s="28"/>
      <c r="G102" s="102"/>
      <c r="H102" s="102"/>
      <c r="J102" s="16"/>
    </row>
    <row r="103" spans="1:10" s="79" customFormat="1" ht="15" customHeight="1">
      <c r="A103" s="96" t="s">
        <v>149</v>
      </c>
      <c r="B103" s="85" t="s">
        <v>38</v>
      </c>
      <c r="C103" s="24" t="str">
        <f t="shared" ref="C103:C126" si="1">"R0"&amp;_xlfn.NUMBERVALUE(RIGHT(C102,4))+10</f>
        <v>R0760</v>
      </c>
      <c r="D103" s="102"/>
      <c r="E103" s="102"/>
      <c r="F103" s="28"/>
      <c r="G103" s="102"/>
      <c r="H103" s="102"/>
      <c r="J103" s="16"/>
    </row>
    <row r="104" spans="1:10" s="79" customFormat="1" ht="15" customHeight="1">
      <c r="A104" s="96" t="s">
        <v>150</v>
      </c>
      <c r="B104" s="85" t="s">
        <v>38</v>
      </c>
      <c r="C104" s="24" t="str">
        <f t="shared" si="1"/>
        <v>R0770</v>
      </c>
      <c r="D104" s="102"/>
      <c r="E104" s="102"/>
      <c r="F104" s="28"/>
      <c r="G104" s="102"/>
      <c r="H104" s="102"/>
      <c r="J104" s="16"/>
    </row>
    <row r="105" spans="1:10" s="79" customFormat="1" ht="15" customHeight="1">
      <c r="A105" s="96" t="s">
        <v>151</v>
      </c>
      <c r="B105" s="85" t="s">
        <v>38</v>
      </c>
      <c r="C105" s="24" t="str">
        <f t="shared" si="1"/>
        <v>R0780</v>
      </c>
      <c r="D105" s="102"/>
      <c r="E105" s="102"/>
      <c r="F105" s="28"/>
      <c r="G105" s="102"/>
      <c r="H105" s="102"/>
      <c r="J105" s="16"/>
    </row>
    <row r="106" spans="1:10" s="79" customFormat="1" ht="15" customHeight="1">
      <c r="A106" s="96" t="s">
        <v>152</v>
      </c>
      <c r="B106" s="85" t="s">
        <v>38</v>
      </c>
      <c r="C106" s="24" t="str">
        <f t="shared" si="1"/>
        <v>R0790</v>
      </c>
      <c r="D106" s="102"/>
      <c r="E106" s="102"/>
      <c r="F106" s="28"/>
      <c r="G106" s="102"/>
      <c r="H106" s="102"/>
      <c r="J106" s="16"/>
    </row>
    <row r="107" spans="1:10" s="79" customFormat="1" ht="15" customHeight="1">
      <c r="A107" s="96" t="s">
        <v>153</v>
      </c>
      <c r="B107" s="85" t="s">
        <v>38</v>
      </c>
      <c r="C107" s="24" t="str">
        <f t="shared" si="1"/>
        <v>R0800</v>
      </c>
      <c r="D107" s="102"/>
      <c r="E107" s="102"/>
      <c r="F107" s="28"/>
      <c r="G107" s="102"/>
      <c r="H107" s="102"/>
      <c r="J107" s="16"/>
    </row>
    <row r="108" spans="1:10" s="79" customFormat="1" ht="15" customHeight="1">
      <c r="A108" s="96" t="s">
        <v>154</v>
      </c>
      <c r="B108" s="85" t="s">
        <v>38</v>
      </c>
      <c r="C108" s="24" t="str">
        <f t="shared" si="1"/>
        <v>R0810</v>
      </c>
      <c r="D108" s="102"/>
      <c r="E108" s="102"/>
      <c r="F108" s="28"/>
      <c r="G108" s="102"/>
      <c r="H108" s="102"/>
      <c r="J108" s="16"/>
    </row>
    <row r="109" spans="1:10" s="79" customFormat="1" ht="15" customHeight="1">
      <c r="A109" s="96" t="s">
        <v>155</v>
      </c>
      <c r="B109" s="85" t="s">
        <v>38</v>
      </c>
      <c r="C109" s="24" t="str">
        <f t="shared" si="1"/>
        <v>R0820</v>
      </c>
      <c r="D109" s="102"/>
      <c r="E109" s="102"/>
      <c r="F109" s="28"/>
      <c r="G109" s="102"/>
      <c r="H109" s="102"/>
      <c r="J109" s="16"/>
    </row>
    <row r="110" spans="1:10" s="79" customFormat="1" ht="15" customHeight="1">
      <c r="A110" s="96" t="s">
        <v>156</v>
      </c>
      <c r="B110" s="85" t="s">
        <v>38</v>
      </c>
      <c r="C110" s="24" t="str">
        <f t="shared" si="1"/>
        <v>R0830</v>
      </c>
      <c r="D110" s="102"/>
      <c r="E110" s="102"/>
      <c r="F110" s="28"/>
      <c r="G110" s="102"/>
      <c r="H110" s="102"/>
      <c r="J110" s="16"/>
    </row>
    <row r="111" spans="1:10" s="79" customFormat="1" ht="15" customHeight="1">
      <c r="A111" s="96" t="s">
        <v>157</v>
      </c>
      <c r="B111" s="85" t="s">
        <v>38</v>
      </c>
      <c r="C111" s="24" t="str">
        <f t="shared" si="1"/>
        <v>R0840</v>
      </c>
      <c r="D111" s="102"/>
      <c r="E111" s="102"/>
      <c r="F111" s="28"/>
      <c r="G111" s="102"/>
      <c r="H111" s="102"/>
      <c r="J111" s="16"/>
    </row>
    <row r="112" spans="1:10" s="79" customFormat="1" ht="15" customHeight="1">
      <c r="A112" s="96" t="s">
        <v>158</v>
      </c>
      <c r="B112" s="85" t="s">
        <v>38</v>
      </c>
      <c r="C112" s="24" t="str">
        <f t="shared" si="1"/>
        <v>R0850</v>
      </c>
      <c r="D112" s="102"/>
      <c r="E112" s="102"/>
      <c r="F112" s="28"/>
      <c r="G112" s="102"/>
      <c r="H112" s="102"/>
      <c r="J112" s="16"/>
    </row>
    <row r="113" spans="1:10" s="79" customFormat="1" ht="15" customHeight="1">
      <c r="A113" s="96" t="s">
        <v>159</v>
      </c>
      <c r="B113" s="85" t="s">
        <v>38</v>
      </c>
      <c r="C113" s="24" t="str">
        <f t="shared" si="1"/>
        <v>R0860</v>
      </c>
      <c r="D113" s="102"/>
      <c r="E113" s="102"/>
      <c r="F113" s="28"/>
      <c r="G113" s="102"/>
      <c r="H113" s="102"/>
      <c r="J113" s="16"/>
    </row>
    <row r="114" spans="1:10" s="79" customFormat="1" ht="15" customHeight="1">
      <c r="A114" s="96" t="s">
        <v>160</v>
      </c>
      <c r="B114" s="85" t="s">
        <v>38</v>
      </c>
      <c r="C114" s="24" t="str">
        <f t="shared" si="1"/>
        <v>R0870</v>
      </c>
      <c r="D114" s="102"/>
      <c r="E114" s="102"/>
      <c r="F114" s="28"/>
      <c r="G114" s="102"/>
      <c r="H114" s="102"/>
      <c r="J114" s="16"/>
    </row>
    <row r="115" spans="1:10" s="79" customFormat="1" ht="15" customHeight="1">
      <c r="A115" s="96" t="s">
        <v>161</v>
      </c>
      <c r="B115" s="85" t="s">
        <v>38</v>
      </c>
      <c r="C115" s="24" t="str">
        <f t="shared" si="1"/>
        <v>R0880</v>
      </c>
      <c r="D115" s="102"/>
      <c r="E115" s="102"/>
      <c r="F115" s="28"/>
      <c r="G115" s="102"/>
      <c r="H115" s="102"/>
      <c r="J115" s="16"/>
    </row>
    <row r="116" spans="1:10" s="79" customFormat="1" ht="15" customHeight="1">
      <c r="A116" s="96" t="s">
        <v>162</v>
      </c>
      <c r="B116" s="85" t="s">
        <v>38</v>
      </c>
      <c r="C116" s="24" t="str">
        <f t="shared" si="1"/>
        <v>R0890</v>
      </c>
      <c r="D116" s="102"/>
      <c r="E116" s="102"/>
      <c r="F116" s="28"/>
      <c r="G116" s="102"/>
      <c r="H116" s="102"/>
      <c r="J116" s="16"/>
    </row>
    <row r="117" spans="1:10" s="79" customFormat="1" ht="15" customHeight="1">
      <c r="A117" s="96" t="s">
        <v>163</v>
      </c>
      <c r="B117" s="85" t="s">
        <v>38</v>
      </c>
      <c r="C117" s="24" t="str">
        <f t="shared" si="1"/>
        <v>R0900</v>
      </c>
      <c r="D117" s="102"/>
      <c r="E117" s="102"/>
      <c r="F117" s="28"/>
      <c r="G117" s="102"/>
      <c r="H117" s="102"/>
      <c r="J117" s="16"/>
    </row>
    <row r="118" spans="1:10" s="79" customFormat="1" ht="15" customHeight="1">
      <c r="A118" s="96" t="s">
        <v>164</v>
      </c>
      <c r="B118" s="85" t="s">
        <v>38</v>
      </c>
      <c r="C118" s="24" t="str">
        <f t="shared" si="1"/>
        <v>R0910</v>
      </c>
      <c r="D118" s="102"/>
      <c r="E118" s="102"/>
      <c r="F118" s="28"/>
      <c r="G118" s="102"/>
      <c r="H118" s="102"/>
      <c r="J118" s="16"/>
    </row>
    <row r="119" spans="1:10" s="79" customFormat="1" ht="15" customHeight="1">
      <c r="A119" s="96" t="s">
        <v>165</v>
      </c>
      <c r="B119" s="85" t="s">
        <v>38</v>
      </c>
      <c r="C119" s="24" t="str">
        <f t="shared" si="1"/>
        <v>R0920</v>
      </c>
      <c r="D119" s="102"/>
      <c r="E119" s="102"/>
      <c r="F119" s="28"/>
      <c r="G119" s="102"/>
      <c r="H119" s="102"/>
      <c r="J119" s="16"/>
    </row>
    <row r="120" spans="1:10" s="79" customFormat="1" ht="15" customHeight="1">
      <c r="A120" s="96" t="s">
        <v>166</v>
      </c>
      <c r="B120" s="85" t="s">
        <v>38</v>
      </c>
      <c r="C120" s="24" t="str">
        <f t="shared" si="1"/>
        <v>R0930</v>
      </c>
      <c r="D120" s="102"/>
      <c r="E120" s="102"/>
      <c r="F120" s="28"/>
      <c r="G120" s="102"/>
      <c r="H120" s="102"/>
      <c r="J120" s="16"/>
    </row>
    <row r="121" spans="1:10" s="79" customFormat="1" ht="15" customHeight="1">
      <c r="A121" s="96" t="s">
        <v>167</v>
      </c>
      <c r="B121" s="85" t="s">
        <v>38</v>
      </c>
      <c r="C121" s="24" t="str">
        <f t="shared" si="1"/>
        <v>R0940</v>
      </c>
      <c r="D121" s="102"/>
      <c r="E121" s="102"/>
      <c r="F121" s="28"/>
      <c r="G121" s="102"/>
      <c r="H121" s="102"/>
      <c r="J121" s="16"/>
    </row>
    <row r="122" spans="1:10" s="79" customFormat="1" ht="15" customHeight="1">
      <c r="A122" s="96" t="s">
        <v>168</v>
      </c>
      <c r="B122" s="85" t="s">
        <v>38</v>
      </c>
      <c r="C122" s="24" t="str">
        <f t="shared" si="1"/>
        <v>R0950</v>
      </c>
      <c r="D122" s="102"/>
      <c r="E122" s="102"/>
      <c r="F122" s="28"/>
      <c r="G122" s="102"/>
      <c r="H122" s="102"/>
      <c r="J122" s="16"/>
    </row>
    <row r="123" spans="1:10" s="79" customFormat="1" ht="15" customHeight="1">
      <c r="A123" s="96" t="s">
        <v>169</v>
      </c>
      <c r="B123" s="85" t="s">
        <v>38</v>
      </c>
      <c r="C123" s="24" t="str">
        <f t="shared" si="1"/>
        <v>R0960</v>
      </c>
      <c r="D123" s="102"/>
      <c r="E123" s="102"/>
      <c r="F123" s="28"/>
      <c r="G123" s="102"/>
      <c r="H123" s="102"/>
      <c r="J123" s="16"/>
    </row>
    <row r="124" spans="1:10" s="79" customFormat="1" ht="15" customHeight="1">
      <c r="A124" s="96" t="s">
        <v>170</v>
      </c>
      <c r="B124" s="85" t="s">
        <v>38</v>
      </c>
      <c r="C124" s="24" t="str">
        <f t="shared" si="1"/>
        <v>R0970</v>
      </c>
      <c r="D124" s="102"/>
      <c r="E124" s="102"/>
      <c r="F124" s="28"/>
      <c r="G124" s="102"/>
      <c r="H124" s="102"/>
      <c r="J124" s="16"/>
    </row>
    <row r="125" spans="1:10" s="79" customFormat="1" ht="15" customHeight="1">
      <c r="A125" s="96" t="s">
        <v>171</v>
      </c>
      <c r="B125" s="85" t="s">
        <v>38</v>
      </c>
      <c r="C125" s="24" t="str">
        <f t="shared" si="1"/>
        <v>R0980</v>
      </c>
      <c r="D125" s="102"/>
      <c r="E125" s="102"/>
      <c r="F125" s="28"/>
      <c r="G125" s="102"/>
      <c r="H125" s="102"/>
      <c r="J125" s="16"/>
    </row>
    <row r="126" spans="1:10" s="79" customFormat="1" ht="15" customHeight="1">
      <c r="A126" s="96" t="s">
        <v>172</v>
      </c>
      <c r="B126" s="85" t="s">
        <v>38</v>
      </c>
      <c r="C126" s="24" t="str">
        <f t="shared" si="1"/>
        <v>R0990</v>
      </c>
      <c r="D126" s="102"/>
      <c r="E126" s="102"/>
      <c r="F126" s="28"/>
      <c r="G126" s="102"/>
      <c r="H126" s="102"/>
      <c r="J126" s="16"/>
    </row>
    <row r="127" spans="1:10" s="79" customFormat="1" ht="15" customHeight="1">
      <c r="A127" s="96" t="s">
        <v>173</v>
      </c>
      <c r="B127" s="85" t="s">
        <v>38</v>
      </c>
      <c r="C127" s="24" t="str">
        <f t="shared" ref="C127:C157" si="2">"R"&amp;_xlfn.NUMBERVALUE(RIGHT(C126,4))+10</f>
        <v>R1000</v>
      </c>
      <c r="D127" s="102"/>
      <c r="E127" s="102"/>
      <c r="F127" s="28"/>
      <c r="G127" s="102"/>
      <c r="H127" s="102"/>
      <c r="J127" s="16"/>
    </row>
    <row r="128" spans="1:10" s="79" customFormat="1" ht="15" customHeight="1">
      <c r="A128" s="96" t="s">
        <v>174</v>
      </c>
      <c r="B128" s="85" t="s">
        <v>38</v>
      </c>
      <c r="C128" s="24" t="str">
        <f t="shared" si="2"/>
        <v>R1010</v>
      </c>
      <c r="D128" s="102"/>
      <c r="E128" s="102"/>
      <c r="F128" s="28"/>
      <c r="G128" s="102"/>
      <c r="H128" s="102"/>
      <c r="J128" s="16"/>
    </row>
    <row r="129" spans="1:10" s="79" customFormat="1" ht="15" customHeight="1">
      <c r="A129" s="96" t="s">
        <v>175</v>
      </c>
      <c r="B129" s="85" t="s">
        <v>38</v>
      </c>
      <c r="C129" s="24" t="str">
        <f t="shared" si="2"/>
        <v>R1020</v>
      </c>
      <c r="D129" s="102"/>
      <c r="E129" s="102"/>
      <c r="F129" s="28"/>
      <c r="G129" s="102"/>
      <c r="H129" s="102"/>
      <c r="J129" s="16"/>
    </row>
    <row r="130" spans="1:10" s="79" customFormat="1" ht="15" customHeight="1">
      <c r="A130" s="96" t="s">
        <v>176</v>
      </c>
      <c r="B130" s="85" t="s">
        <v>38</v>
      </c>
      <c r="C130" s="24" t="str">
        <f t="shared" si="2"/>
        <v>R1030</v>
      </c>
      <c r="D130" s="102"/>
      <c r="E130" s="102"/>
      <c r="F130" s="28"/>
      <c r="G130" s="102"/>
      <c r="H130" s="102"/>
      <c r="J130" s="16"/>
    </row>
    <row r="131" spans="1:10" s="79" customFormat="1" ht="15" customHeight="1">
      <c r="A131" s="96" t="s">
        <v>177</v>
      </c>
      <c r="B131" s="85" t="s">
        <v>38</v>
      </c>
      <c r="C131" s="24" t="str">
        <f t="shared" si="2"/>
        <v>R1040</v>
      </c>
      <c r="D131" s="102"/>
      <c r="E131" s="102"/>
      <c r="F131" s="28"/>
      <c r="G131" s="102"/>
      <c r="H131" s="102"/>
      <c r="J131" s="16"/>
    </row>
    <row r="132" spans="1:10" s="79" customFormat="1" ht="15" customHeight="1">
      <c r="A132" s="96" t="s">
        <v>178</v>
      </c>
      <c r="B132" s="85" t="s">
        <v>38</v>
      </c>
      <c r="C132" s="24" t="str">
        <f t="shared" si="2"/>
        <v>R1050</v>
      </c>
      <c r="D132" s="102"/>
      <c r="E132" s="102"/>
      <c r="F132" s="28"/>
      <c r="G132" s="102"/>
      <c r="H132" s="102"/>
      <c r="J132" s="16"/>
    </row>
    <row r="133" spans="1:10" s="79" customFormat="1" ht="15" customHeight="1">
      <c r="A133" s="96" t="s">
        <v>179</v>
      </c>
      <c r="B133" s="85" t="s">
        <v>38</v>
      </c>
      <c r="C133" s="24" t="str">
        <f t="shared" si="2"/>
        <v>R1060</v>
      </c>
      <c r="D133" s="102"/>
      <c r="E133" s="102"/>
      <c r="F133" s="28"/>
      <c r="G133" s="102"/>
      <c r="H133" s="102"/>
      <c r="J133" s="16"/>
    </row>
    <row r="134" spans="1:10" s="79" customFormat="1" ht="15" customHeight="1">
      <c r="A134" s="96" t="s">
        <v>180</v>
      </c>
      <c r="B134" s="85" t="s">
        <v>38</v>
      </c>
      <c r="C134" s="24" t="str">
        <f t="shared" si="2"/>
        <v>R1070</v>
      </c>
      <c r="D134" s="102"/>
      <c r="E134" s="102"/>
      <c r="F134" s="28"/>
      <c r="G134" s="102"/>
      <c r="H134" s="102"/>
      <c r="J134" s="16"/>
    </row>
    <row r="135" spans="1:10" s="28" customFormat="1" ht="16.5">
      <c r="A135" s="96" t="s">
        <v>181</v>
      </c>
      <c r="B135" s="85" t="s">
        <v>38</v>
      </c>
      <c r="C135" s="24" t="str">
        <f t="shared" si="2"/>
        <v>R1080</v>
      </c>
      <c r="D135" s="102"/>
      <c r="E135" s="102"/>
      <c r="G135" s="102"/>
      <c r="H135" s="102"/>
      <c r="J135" s="16"/>
    </row>
    <row r="136" spans="1:10" s="28" customFormat="1" ht="16.5">
      <c r="A136" s="96" t="s">
        <v>182</v>
      </c>
      <c r="B136" s="85" t="s">
        <v>38</v>
      </c>
      <c r="C136" s="24" t="str">
        <f t="shared" si="2"/>
        <v>R1090</v>
      </c>
      <c r="D136" s="102"/>
      <c r="E136" s="102"/>
      <c r="G136" s="102"/>
      <c r="H136" s="102"/>
      <c r="J136" s="16"/>
    </row>
    <row r="137" spans="1:10" s="79" customFormat="1" ht="15" customHeight="1">
      <c r="A137" s="96" t="s">
        <v>183</v>
      </c>
      <c r="B137" s="85" t="s">
        <v>38</v>
      </c>
      <c r="C137" s="24" t="str">
        <f t="shared" si="2"/>
        <v>R1100</v>
      </c>
      <c r="D137" s="102"/>
      <c r="E137" s="102"/>
      <c r="F137" s="28"/>
      <c r="G137" s="102"/>
      <c r="H137" s="102"/>
      <c r="J137" s="16"/>
    </row>
    <row r="138" spans="1:10" s="79" customFormat="1" ht="15" customHeight="1">
      <c r="A138" s="96" t="s">
        <v>184</v>
      </c>
      <c r="B138" s="85" t="s">
        <v>38</v>
      </c>
      <c r="C138" s="24" t="str">
        <f t="shared" si="2"/>
        <v>R1110</v>
      </c>
      <c r="D138" s="102"/>
      <c r="E138" s="102"/>
      <c r="F138" s="28"/>
      <c r="G138" s="102"/>
      <c r="H138" s="102"/>
      <c r="J138" s="16"/>
    </row>
    <row r="139" spans="1:10" s="79" customFormat="1" ht="15" customHeight="1">
      <c r="A139" s="96" t="s">
        <v>185</v>
      </c>
      <c r="B139" s="85" t="s">
        <v>38</v>
      </c>
      <c r="C139" s="24" t="str">
        <f t="shared" si="2"/>
        <v>R1120</v>
      </c>
      <c r="D139" s="102"/>
      <c r="E139" s="102"/>
      <c r="F139" s="28"/>
      <c r="G139" s="102"/>
      <c r="H139" s="102"/>
      <c r="J139" s="16"/>
    </row>
    <row r="140" spans="1:10" s="79" customFormat="1" ht="15" customHeight="1">
      <c r="A140" s="96" t="s">
        <v>186</v>
      </c>
      <c r="B140" s="85" t="s">
        <v>38</v>
      </c>
      <c r="C140" s="24" t="str">
        <f t="shared" si="2"/>
        <v>R1130</v>
      </c>
      <c r="D140" s="102"/>
      <c r="E140" s="102"/>
      <c r="F140" s="28"/>
      <c r="G140" s="102"/>
      <c r="H140" s="102"/>
      <c r="J140" s="16"/>
    </row>
    <row r="141" spans="1:10" s="79" customFormat="1" ht="15" customHeight="1">
      <c r="A141" s="96" t="s">
        <v>187</v>
      </c>
      <c r="B141" s="85" t="s">
        <v>38</v>
      </c>
      <c r="C141" s="24" t="str">
        <f t="shared" si="2"/>
        <v>R1140</v>
      </c>
      <c r="D141" s="102"/>
      <c r="E141" s="102"/>
      <c r="F141" s="28"/>
      <c r="G141" s="102"/>
      <c r="H141" s="102"/>
      <c r="J141" s="16"/>
    </row>
    <row r="142" spans="1:10" s="79" customFormat="1" ht="15" customHeight="1">
      <c r="A142" s="96" t="s">
        <v>188</v>
      </c>
      <c r="B142" s="85" t="s">
        <v>38</v>
      </c>
      <c r="C142" s="24" t="str">
        <f t="shared" si="2"/>
        <v>R1150</v>
      </c>
      <c r="D142" s="102"/>
      <c r="E142" s="102"/>
      <c r="F142" s="28"/>
      <c r="G142" s="102"/>
      <c r="H142" s="102"/>
      <c r="J142" s="16"/>
    </row>
    <row r="143" spans="1:10" s="79" customFormat="1" ht="15" customHeight="1">
      <c r="A143" s="96" t="s">
        <v>189</v>
      </c>
      <c r="B143" s="85" t="s">
        <v>38</v>
      </c>
      <c r="C143" s="24" t="str">
        <f t="shared" si="2"/>
        <v>R1160</v>
      </c>
      <c r="D143" s="102"/>
      <c r="E143" s="102"/>
      <c r="F143" s="28"/>
      <c r="G143" s="102"/>
      <c r="H143" s="102"/>
      <c r="J143" s="16"/>
    </row>
    <row r="144" spans="1:10" s="79" customFormat="1" ht="15" customHeight="1">
      <c r="A144" s="96" t="s">
        <v>190</v>
      </c>
      <c r="B144" s="85" t="s">
        <v>38</v>
      </c>
      <c r="C144" s="24" t="str">
        <f t="shared" si="2"/>
        <v>R1170</v>
      </c>
      <c r="D144" s="102"/>
      <c r="E144" s="102"/>
      <c r="F144" s="28"/>
      <c r="G144" s="102"/>
      <c r="H144" s="102"/>
      <c r="J144" s="16"/>
    </row>
    <row r="145" spans="1:10" s="79" customFormat="1" ht="15" customHeight="1">
      <c r="A145" s="96" t="s">
        <v>191</v>
      </c>
      <c r="B145" s="85" t="s">
        <v>38</v>
      </c>
      <c r="C145" s="24" t="str">
        <f t="shared" si="2"/>
        <v>R1180</v>
      </c>
      <c r="D145" s="102"/>
      <c r="E145" s="102"/>
      <c r="F145" s="28"/>
      <c r="G145" s="102"/>
      <c r="H145" s="102"/>
      <c r="J145" s="16"/>
    </row>
    <row r="146" spans="1:10" s="79" customFormat="1" ht="15" customHeight="1">
      <c r="A146" s="96" t="s">
        <v>192</v>
      </c>
      <c r="B146" s="85" t="s">
        <v>38</v>
      </c>
      <c r="C146" s="24" t="str">
        <f t="shared" si="2"/>
        <v>R1190</v>
      </c>
      <c r="D146" s="102"/>
      <c r="E146" s="102"/>
      <c r="F146" s="28"/>
      <c r="G146" s="102"/>
      <c r="H146" s="102"/>
      <c r="J146" s="16"/>
    </row>
    <row r="147" spans="1:10" s="79" customFormat="1" ht="15" customHeight="1">
      <c r="A147" s="96" t="s">
        <v>193</v>
      </c>
      <c r="B147" s="85" t="s">
        <v>38</v>
      </c>
      <c r="C147" s="24" t="str">
        <f t="shared" si="2"/>
        <v>R1200</v>
      </c>
      <c r="D147" s="102"/>
      <c r="E147" s="102"/>
      <c r="F147" s="28"/>
      <c r="G147" s="102"/>
      <c r="H147" s="102"/>
      <c r="J147" s="16"/>
    </row>
    <row r="148" spans="1:10" s="79" customFormat="1" ht="15" customHeight="1">
      <c r="A148" s="96" t="s">
        <v>194</v>
      </c>
      <c r="B148" s="85" t="s">
        <v>38</v>
      </c>
      <c r="C148" s="24" t="str">
        <f t="shared" si="2"/>
        <v>R1210</v>
      </c>
      <c r="D148" s="102"/>
      <c r="E148" s="102"/>
      <c r="F148" s="28"/>
      <c r="G148" s="102"/>
      <c r="H148" s="102"/>
      <c r="J148" s="16"/>
    </row>
    <row r="149" spans="1:10" s="79" customFormat="1" ht="15" customHeight="1">
      <c r="A149" s="96" t="s">
        <v>195</v>
      </c>
      <c r="B149" s="85" t="s">
        <v>38</v>
      </c>
      <c r="C149" s="24" t="str">
        <f t="shared" si="2"/>
        <v>R1220</v>
      </c>
      <c r="D149" s="102"/>
      <c r="E149" s="102"/>
      <c r="F149" s="28"/>
      <c r="G149" s="102"/>
      <c r="H149" s="102"/>
      <c r="J149" s="16"/>
    </row>
    <row r="150" spans="1:10" s="79" customFormat="1" ht="15" customHeight="1">
      <c r="A150" s="96" t="s">
        <v>196</v>
      </c>
      <c r="B150" s="85" t="s">
        <v>38</v>
      </c>
      <c r="C150" s="24" t="str">
        <f t="shared" si="2"/>
        <v>R1230</v>
      </c>
      <c r="D150" s="102"/>
      <c r="E150" s="102"/>
      <c r="F150" s="28"/>
      <c r="G150" s="102"/>
      <c r="H150" s="102"/>
      <c r="J150" s="16"/>
    </row>
    <row r="151" spans="1:10" ht="16.5">
      <c r="A151" s="96" t="s">
        <v>197</v>
      </c>
      <c r="B151" s="85" t="s">
        <v>38</v>
      </c>
      <c r="C151" s="24" t="str">
        <f t="shared" si="2"/>
        <v>R1240</v>
      </c>
      <c r="D151" s="102"/>
      <c r="E151" s="102"/>
      <c r="G151" s="102"/>
      <c r="H151" s="102"/>
      <c r="J151" s="16"/>
    </row>
    <row r="152" spans="1:10" ht="16.5">
      <c r="A152" s="96" t="s">
        <v>198</v>
      </c>
      <c r="B152" s="85" t="s">
        <v>38</v>
      </c>
      <c r="C152" s="24" t="str">
        <f t="shared" si="2"/>
        <v>R1250</v>
      </c>
      <c r="D152" s="102"/>
      <c r="E152" s="102"/>
      <c r="G152" s="102"/>
      <c r="H152" s="102"/>
      <c r="J152" s="16"/>
    </row>
    <row r="153" spans="1:10" ht="16.5">
      <c r="A153" s="96" t="s">
        <v>199</v>
      </c>
      <c r="B153" s="85" t="s">
        <v>38</v>
      </c>
      <c r="C153" s="24" t="str">
        <f t="shared" si="2"/>
        <v>R1260</v>
      </c>
      <c r="D153" s="102"/>
      <c r="E153" s="102"/>
      <c r="G153" s="102"/>
      <c r="H153" s="102"/>
      <c r="J153" s="16"/>
    </row>
    <row r="154" spans="1:10" ht="16.5">
      <c r="A154" s="96" t="s">
        <v>200</v>
      </c>
      <c r="B154" s="85" t="s">
        <v>38</v>
      </c>
      <c r="C154" s="24" t="str">
        <f t="shared" si="2"/>
        <v>R1270</v>
      </c>
      <c r="D154" s="102"/>
      <c r="E154" s="102"/>
      <c r="G154" s="102"/>
      <c r="H154" s="102"/>
      <c r="J154" s="16"/>
    </row>
    <row r="155" spans="1:10" ht="16.5">
      <c r="A155" s="96" t="s">
        <v>201</v>
      </c>
      <c r="B155" s="85" t="s">
        <v>38</v>
      </c>
      <c r="C155" s="24" t="str">
        <f t="shared" si="2"/>
        <v>R1280</v>
      </c>
      <c r="D155" s="102"/>
      <c r="E155" s="102"/>
      <c r="G155" s="102"/>
      <c r="H155" s="102"/>
      <c r="J155" s="16"/>
    </row>
    <row r="156" spans="1:10" ht="16.5">
      <c r="A156" s="96" t="s">
        <v>202</v>
      </c>
      <c r="B156" s="85" t="s">
        <v>38</v>
      </c>
      <c r="C156" s="24" t="str">
        <f t="shared" si="2"/>
        <v>R1290</v>
      </c>
      <c r="D156" s="102"/>
      <c r="E156" s="102"/>
      <c r="G156" s="102"/>
      <c r="H156" s="102"/>
      <c r="J156" s="16"/>
    </row>
    <row r="157" spans="1:10" ht="16.5">
      <c r="A157" s="96" t="s">
        <v>203</v>
      </c>
      <c r="B157" s="85" t="s">
        <v>38</v>
      </c>
      <c r="C157" s="24" t="str">
        <f t="shared" si="2"/>
        <v>R1300</v>
      </c>
      <c r="D157" s="102"/>
      <c r="E157" s="102"/>
      <c r="G157" s="102"/>
      <c r="H157" s="102"/>
      <c r="J157" s="16"/>
    </row>
    <row r="158" spans="1:10"/>
    <row r="1048570" spans="6:6" hidden="1">
      <c r="F1048570" s="1"/>
    </row>
  </sheetData>
  <sheetProtection algorithmName="SHA-512" hashValue="FzJJvSJ9oHUDTpJGzfPvcb2APc5Wf/2bC6TvyiqbLH/cPgnwE4ovm03FGAypw7klwCR7VZHls+y8uMxjzJKzcw==" saltValue="b+N7+Km+pl7HZVLx0q3QIA==" spinCount="100000" sheet="1" objects="1" scenarios="1"/>
  <mergeCells count="8">
    <mergeCell ref="D35:E35"/>
    <mergeCell ref="G35:H35"/>
    <mergeCell ref="A6:A7"/>
    <mergeCell ref="D34:E34"/>
    <mergeCell ref="G34:H34"/>
    <mergeCell ref="D6:H6"/>
    <mergeCell ref="G8:H8"/>
    <mergeCell ref="D8:E8"/>
  </mergeCells>
  <conditionalFormatting sqref="D10:E10 G10:H10">
    <cfRule type="containsBlanks" dxfId="35" priority="8" stopIfTrue="1">
      <formula>LEN(TRIM(D10))=0</formula>
    </cfRule>
  </conditionalFormatting>
  <conditionalFormatting sqref="D14:E14 G14:H14">
    <cfRule type="containsBlanks" dxfId="34" priority="1" stopIfTrue="1">
      <formula>LEN(TRIM(D14))=0</formula>
    </cfRule>
  </conditionalFormatting>
  <conditionalFormatting sqref="D18:E18 G18:H18">
    <cfRule type="containsBlanks" dxfId="33" priority="3" stopIfTrue="1">
      <formula>LEN(TRIM(D18))=0</formula>
    </cfRule>
  </conditionalFormatting>
  <conditionalFormatting sqref="D22:E22 G22:H22">
    <cfRule type="containsBlanks" dxfId="32" priority="2" stopIfTrue="1">
      <formula>LEN(TRIM(D22))=0</formula>
    </cfRule>
  </conditionalFormatting>
  <conditionalFormatting sqref="D25:E30 G25:H30">
    <cfRule type="expression" dxfId="31" priority="6">
      <formula>D25&lt;0</formula>
    </cfRule>
  </conditionalFormatting>
  <conditionalFormatting sqref="D37:E157 G37:H157">
    <cfRule type="containsBlanks" dxfId="30" priority="4" stopIfTrue="1">
      <formula>LEN(TRIM(D37))=0</formula>
    </cfRule>
  </conditionalFormatting>
  <dataValidations count="1">
    <dataValidation type="list" allowBlank="1" showInputMessage="1" showErrorMessage="1" sqref="D14:E14 G14:H14" xr:uid="{A8A29E31-F5F3-48C5-8B3F-A9B0476ECEC8}">
      <formula1>"Full Calculation, Simplification 1, Simplification 2, Simplification 3, Simplification 4"</formula1>
    </dataValidation>
  </dataValidations>
  <hyperlinks>
    <hyperlink ref="A1" location="'Navigation tab'!A1" display="To navigation tab" xr:uid="{ACA53CBA-B3E3-421B-9A88-23AE706AEEF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DFE3D-EA01-4CB3-8C58-FBA2E5940795}">
  <sheetPr codeName="Sheet7"/>
  <dimension ref="A1:L39"/>
  <sheetViews>
    <sheetView zoomScale="55" zoomScaleNormal="55" workbookViewId="0"/>
  </sheetViews>
  <sheetFormatPr defaultColWidth="0" defaultRowHeight="14.5" zeroHeight="1"/>
  <cols>
    <col min="1" max="1" width="91.54296875" style="1" bestFit="1" customWidth="1"/>
    <col min="2" max="2" width="40.1796875" style="1" bestFit="1" customWidth="1"/>
    <col min="3" max="3" width="26" style="1" customWidth="1"/>
    <col min="4" max="4" width="7.453125" style="1" hidden="1" customWidth="1"/>
    <col min="5" max="5" width="40.453125" style="1" customWidth="1"/>
    <col min="6" max="6" width="7" style="1" customWidth="1"/>
    <col min="7" max="7" width="36.7265625" style="1" customWidth="1"/>
    <col min="8" max="8" width="8.54296875" style="1" customWidth="1"/>
    <col min="9" max="9" width="92.453125" style="1" customWidth="1"/>
    <col min="10" max="10" width="25.7265625" style="1" customWidth="1"/>
    <col min="11" max="11" width="27" style="1" hidden="1" customWidth="1"/>
    <col min="12" max="12" width="30" style="1" hidden="1" customWidth="1"/>
    <col min="13" max="16384" width="10.7265625" style="1" hidden="1"/>
  </cols>
  <sheetData>
    <row r="1" spans="1:9" ht="15" customHeight="1">
      <c r="A1" s="30" t="s">
        <v>30</v>
      </c>
    </row>
    <row r="2" spans="1:9" s="28" customFormat="1" ht="15.75" customHeight="1">
      <c r="A2" s="97" t="s">
        <v>337</v>
      </c>
      <c r="B2" s="59"/>
      <c r="C2" s="59"/>
      <c r="D2" s="59"/>
      <c r="E2" s="60"/>
      <c r="F2" s="60"/>
      <c r="G2" s="82" t="str">
        <f>'Participant Information'!C2</f>
        <v>[Name undertaking missing - Please enter under Participant Information]</v>
      </c>
      <c r="H2" s="62"/>
      <c r="I2" s="78"/>
    </row>
    <row r="3" spans="1:9" s="28" customFormat="1" ht="15.75" customHeight="1">
      <c r="A3" s="35" t="str">
        <f>'Participant Information'!A3</f>
        <v>Version 2.0</v>
      </c>
      <c r="B3" s="21"/>
      <c r="C3" s="21"/>
      <c r="D3" s="21"/>
      <c r="E3" s="60"/>
      <c r="F3" s="60"/>
      <c r="G3" s="82" t="str">
        <f>'Participant Information'!C3</f>
        <v>[Participant ID missing - Please enter under Participant Information]</v>
      </c>
      <c r="H3" s="62"/>
      <c r="I3" s="78"/>
    </row>
    <row r="4" spans="1:9" s="28" customFormat="1" ht="15.75" customHeight="1">
      <c r="A4" s="98" t="s">
        <v>45</v>
      </c>
      <c r="B4" s="63"/>
      <c r="C4" s="63"/>
      <c r="D4" s="63"/>
      <c r="E4" s="103"/>
      <c r="F4" s="103"/>
      <c r="G4" s="99" t="str">
        <f>'Participant Information'!C4</f>
        <v>[Type of undertaking - Please enter under Participant Information]</v>
      </c>
      <c r="H4" s="62"/>
      <c r="I4" s="78"/>
    </row>
    <row r="5" spans="1:9" s="28" customFormat="1" ht="16">
      <c r="A5" s="64"/>
      <c r="B5" s="64"/>
      <c r="C5" s="64"/>
      <c r="D5" s="64"/>
      <c r="E5" s="62"/>
      <c r="F5" s="62"/>
      <c r="G5" s="62"/>
      <c r="H5" s="62"/>
      <c r="I5" s="78"/>
    </row>
    <row r="6" spans="1:9" s="28" customFormat="1" ht="43.5">
      <c r="A6" s="206" t="s">
        <v>31</v>
      </c>
      <c r="B6" s="38"/>
      <c r="C6" s="38"/>
      <c r="D6" s="38"/>
      <c r="E6" s="247" t="s">
        <v>32</v>
      </c>
      <c r="F6" s="247"/>
      <c r="G6" s="247"/>
      <c r="H6" s="62"/>
      <c r="I6" s="23" t="s">
        <v>806</v>
      </c>
    </row>
    <row r="7" spans="1:9" s="28" customFormat="1" hidden="1">
      <c r="A7" s="206"/>
      <c r="B7" s="38"/>
      <c r="C7" s="38"/>
      <c r="D7" s="38"/>
      <c r="E7" s="87" t="s">
        <v>350</v>
      </c>
      <c r="F7" s="1"/>
      <c r="G7" s="87" t="s">
        <v>517</v>
      </c>
      <c r="H7" s="62"/>
      <c r="I7" s="24" t="s">
        <v>715</v>
      </c>
    </row>
    <row r="8" spans="1:9" ht="70.5" customHeight="1">
      <c r="A8" s="66"/>
      <c r="B8" s="66"/>
      <c r="C8" s="38"/>
      <c r="D8" s="24" t="s">
        <v>534</v>
      </c>
      <c r="E8" s="104" t="s">
        <v>215</v>
      </c>
      <c r="G8" s="104" t="s">
        <v>432</v>
      </c>
      <c r="H8" s="62"/>
      <c r="I8" s="111"/>
    </row>
    <row r="9" spans="1:9" ht="34.15" customHeight="1">
      <c r="A9" s="66"/>
      <c r="B9" s="66"/>
      <c r="C9" s="38"/>
      <c r="D9" s="38"/>
      <c r="E9" s="105" t="s">
        <v>335</v>
      </c>
      <c r="G9" s="105" t="s">
        <v>336</v>
      </c>
      <c r="H9" s="62"/>
      <c r="I9" s="74"/>
    </row>
    <row r="10" spans="1:9" s="74" customFormat="1" ht="50.15" customHeight="1">
      <c r="A10" s="66"/>
      <c r="B10" s="66"/>
      <c r="C10" s="38"/>
      <c r="D10" s="38"/>
      <c r="E10" s="84" t="s">
        <v>36</v>
      </c>
      <c r="F10" s="1"/>
      <c r="G10" s="84" t="s">
        <v>36</v>
      </c>
      <c r="H10" s="62"/>
      <c r="I10" s="1"/>
    </row>
    <row r="11" spans="1:9" ht="15" customHeight="1">
      <c r="B11" s="106" t="s">
        <v>216</v>
      </c>
      <c r="D11" s="38"/>
      <c r="E11" s="107" t="s">
        <v>684</v>
      </c>
      <c r="G11" s="108"/>
      <c r="H11" s="62"/>
      <c r="I11" s="24"/>
    </row>
    <row r="12" spans="1:9" ht="15" customHeight="1">
      <c r="A12" s="109" t="s">
        <v>217</v>
      </c>
      <c r="B12" s="85" t="s">
        <v>560</v>
      </c>
      <c r="C12" s="85" t="s">
        <v>38</v>
      </c>
      <c r="D12" s="24" t="s">
        <v>263</v>
      </c>
      <c r="E12" s="100"/>
      <c r="G12" s="100"/>
      <c r="H12" s="62"/>
      <c r="I12" s="111"/>
    </row>
    <row r="13" spans="1:9" ht="15" customHeight="1">
      <c r="A13" s="109" t="s">
        <v>218</v>
      </c>
      <c r="B13" s="85" t="s">
        <v>561</v>
      </c>
      <c r="C13" s="85" t="s">
        <v>38</v>
      </c>
      <c r="D13" s="24" t="str">
        <f>"R00"&amp;_xlfn.NUMBERVALUE(RIGHT(D12,4))+10</f>
        <v>R0020</v>
      </c>
      <c r="E13" s="100"/>
      <c r="G13" s="100"/>
      <c r="H13" s="62"/>
      <c r="I13" s="111"/>
    </row>
    <row r="14" spans="1:9" ht="15" customHeight="1">
      <c r="A14" s="109" t="s">
        <v>219</v>
      </c>
      <c r="B14" s="85" t="s">
        <v>562</v>
      </c>
      <c r="C14" s="85" t="s">
        <v>38</v>
      </c>
      <c r="D14" s="24" t="str">
        <f t="shared" ref="D14:D20" si="0">"R00"&amp;_xlfn.NUMBERVALUE(RIGHT(D13,4))+10</f>
        <v>R0030</v>
      </c>
      <c r="E14" s="100"/>
      <c r="G14" s="100"/>
      <c r="H14" s="62"/>
      <c r="I14" s="111"/>
    </row>
    <row r="15" spans="1:9" ht="15" customHeight="1">
      <c r="A15" s="109" t="s">
        <v>221</v>
      </c>
      <c r="B15" s="85" t="s">
        <v>563</v>
      </c>
      <c r="C15" s="85" t="s">
        <v>38</v>
      </c>
      <c r="D15" s="24" t="str">
        <f t="shared" si="0"/>
        <v>R0040</v>
      </c>
      <c r="E15" s="100"/>
      <c r="G15" s="100"/>
      <c r="H15" s="62"/>
      <c r="I15" s="111"/>
    </row>
    <row r="16" spans="1:9" ht="15" customHeight="1">
      <c r="A16" s="109" t="s">
        <v>222</v>
      </c>
      <c r="B16" s="85" t="s">
        <v>564</v>
      </c>
      <c r="C16" s="85" t="s">
        <v>38</v>
      </c>
      <c r="D16" s="24" t="str">
        <f t="shared" si="0"/>
        <v>R0050</v>
      </c>
      <c r="E16" s="100"/>
      <c r="G16" s="100"/>
      <c r="H16" s="62"/>
      <c r="I16" s="111"/>
    </row>
    <row r="17" spans="1:9" ht="15" customHeight="1">
      <c r="A17" s="109" t="s">
        <v>224</v>
      </c>
      <c r="B17" s="85" t="s">
        <v>565</v>
      </c>
      <c r="C17" s="85" t="s">
        <v>38</v>
      </c>
      <c r="D17" s="24" t="str">
        <f t="shared" si="0"/>
        <v>R0060</v>
      </c>
      <c r="E17" s="100"/>
      <c r="G17" s="100"/>
      <c r="H17" s="62"/>
      <c r="I17" s="111"/>
    </row>
    <row r="18" spans="1:9" ht="15" customHeight="1">
      <c r="A18" s="109" t="s">
        <v>226</v>
      </c>
      <c r="B18" s="85" t="s">
        <v>566</v>
      </c>
      <c r="C18" s="85" t="s">
        <v>38</v>
      </c>
      <c r="D18" s="24" t="str">
        <f t="shared" si="0"/>
        <v>R0070</v>
      </c>
      <c r="E18" s="100"/>
      <c r="G18" s="100"/>
      <c r="H18" s="62"/>
      <c r="I18" s="111"/>
    </row>
    <row r="19" spans="1:9" ht="15" customHeight="1">
      <c r="A19" s="109" t="s">
        <v>227</v>
      </c>
      <c r="B19" s="85" t="s">
        <v>567</v>
      </c>
      <c r="C19" s="85" t="s">
        <v>38</v>
      </c>
      <c r="D19" s="24" t="str">
        <f t="shared" si="0"/>
        <v>R0080</v>
      </c>
      <c r="E19" s="100"/>
      <c r="G19" s="100"/>
      <c r="H19" s="62"/>
      <c r="I19" s="111"/>
    </row>
    <row r="20" spans="1:9" ht="15" customHeight="1">
      <c r="A20" s="109" t="s">
        <v>45</v>
      </c>
      <c r="B20" s="85" t="s">
        <v>568</v>
      </c>
      <c r="C20" s="85" t="s">
        <v>38</v>
      </c>
      <c r="D20" s="24" t="str">
        <f t="shared" si="0"/>
        <v>R0090</v>
      </c>
      <c r="E20" s="100"/>
      <c r="G20" s="100"/>
      <c r="H20" s="62"/>
      <c r="I20" s="111"/>
    </row>
    <row r="21" spans="1:9" ht="15" customHeight="1">
      <c r="D21" s="38"/>
      <c r="H21" s="62"/>
      <c r="I21" s="74"/>
    </row>
    <row r="22" spans="1:9" ht="15" customHeight="1">
      <c r="D22" s="38"/>
      <c r="H22" s="62"/>
      <c r="I22" s="74"/>
    </row>
    <row r="23" spans="1:9" ht="62.25" customHeight="1">
      <c r="A23" s="66"/>
      <c r="B23" s="66"/>
      <c r="C23" s="38"/>
      <c r="D23" s="38"/>
      <c r="E23" s="42" t="s">
        <v>230</v>
      </c>
      <c r="G23" s="42" t="s">
        <v>432</v>
      </c>
      <c r="H23" s="62"/>
    </row>
    <row r="24" spans="1:9" ht="31.5" customHeight="1">
      <c r="A24" s="66"/>
      <c r="B24" s="66"/>
      <c r="C24" s="38"/>
      <c r="D24" s="38"/>
      <c r="E24" s="105" t="s">
        <v>335</v>
      </c>
      <c r="G24" s="105" t="s">
        <v>336</v>
      </c>
      <c r="H24" s="62"/>
    </row>
    <row r="25" spans="1:9" s="74" customFormat="1" ht="50.15" customHeight="1">
      <c r="A25" s="66"/>
      <c r="B25" s="66"/>
      <c r="C25" s="38"/>
      <c r="D25" s="38"/>
      <c r="E25" s="84" t="s">
        <v>36</v>
      </c>
      <c r="F25" s="1"/>
      <c r="G25" s="84" t="s">
        <v>36</v>
      </c>
      <c r="H25" s="62"/>
      <c r="I25" s="1"/>
    </row>
    <row r="26" spans="1:9" ht="15" customHeight="1">
      <c r="B26" s="106" t="s">
        <v>231</v>
      </c>
      <c r="D26" s="38"/>
      <c r="E26" s="46" t="s">
        <v>685</v>
      </c>
      <c r="G26" s="108"/>
      <c r="H26" s="62"/>
      <c r="I26" s="24"/>
    </row>
    <row r="27" spans="1:9" ht="15" customHeight="1">
      <c r="A27" s="109" t="s">
        <v>232</v>
      </c>
      <c r="B27" s="85" t="s">
        <v>569</v>
      </c>
      <c r="C27" s="85" t="s">
        <v>38</v>
      </c>
      <c r="D27" s="24" t="str">
        <f>"R0"&amp;_xlfn.NUMBERVALUE(RIGHT(D20,4))+10</f>
        <v>R0100</v>
      </c>
      <c r="E27" s="100"/>
      <c r="G27" s="100"/>
      <c r="H27" s="62"/>
      <c r="I27" s="111"/>
    </row>
    <row r="28" spans="1:9" ht="15" customHeight="1">
      <c r="A28" s="110"/>
      <c r="B28" s="110"/>
      <c r="C28" s="110"/>
      <c r="D28" s="110"/>
      <c r="E28" s="110"/>
      <c r="G28" s="110"/>
      <c r="H28" s="62"/>
      <c r="I28" s="110"/>
    </row>
    <row r="29" spans="1:9" ht="15" customHeight="1">
      <c r="A29" s="109" t="s">
        <v>233</v>
      </c>
      <c r="B29" s="85" t="s">
        <v>570</v>
      </c>
      <c r="C29" s="85" t="s">
        <v>38</v>
      </c>
      <c r="D29" s="24" t="str">
        <f>"R0"&amp;_xlfn.NUMBERVALUE(RIGHT(D27,4))+10</f>
        <v>R0110</v>
      </c>
      <c r="E29" s="100"/>
      <c r="G29" s="100"/>
      <c r="H29" s="62"/>
      <c r="I29" s="111"/>
    </row>
    <row r="30" spans="1:9" ht="15" customHeight="1">
      <c r="A30" s="109" t="s">
        <v>234</v>
      </c>
      <c r="B30" s="85" t="s">
        <v>571</v>
      </c>
      <c r="C30" s="85" t="s">
        <v>38</v>
      </c>
      <c r="D30" s="24" t="str">
        <f>"R0"&amp;_xlfn.NUMBERVALUE(RIGHT(D29,4))+10</f>
        <v>R0120</v>
      </c>
      <c r="E30" s="100"/>
      <c r="G30" s="100"/>
      <c r="H30" s="62"/>
      <c r="I30" s="111"/>
    </row>
    <row r="31" spans="1:9" ht="15" customHeight="1">
      <c r="A31" s="109" t="s">
        <v>235</v>
      </c>
      <c r="B31" s="85" t="s">
        <v>572</v>
      </c>
      <c r="C31" s="85" t="s">
        <v>38</v>
      </c>
      <c r="D31" s="24" t="str">
        <f t="shared" ref="D31:D38" si="1">"R0"&amp;_xlfn.NUMBERVALUE(RIGHT(D30,4))+10</f>
        <v>R0130</v>
      </c>
      <c r="E31" s="100"/>
      <c r="G31" s="100"/>
      <c r="H31" s="62"/>
      <c r="I31" s="111"/>
    </row>
    <row r="32" spans="1:9" ht="15" customHeight="1">
      <c r="A32" s="109" t="s">
        <v>219</v>
      </c>
      <c r="B32" s="85" t="s">
        <v>573</v>
      </c>
      <c r="C32" s="85" t="s">
        <v>38</v>
      </c>
      <c r="D32" s="24" t="str">
        <f t="shared" si="1"/>
        <v>R0140</v>
      </c>
      <c r="E32" s="100"/>
      <c r="G32" s="100"/>
      <c r="H32" s="62"/>
      <c r="I32" s="111"/>
    </row>
    <row r="33" spans="1:9" ht="15" customHeight="1">
      <c r="A33" s="109" t="s">
        <v>221</v>
      </c>
      <c r="B33" s="85" t="s">
        <v>574</v>
      </c>
      <c r="C33" s="85" t="s">
        <v>38</v>
      </c>
      <c r="D33" s="24" t="str">
        <f t="shared" si="1"/>
        <v>R0150</v>
      </c>
      <c r="E33" s="100"/>
      <c r="G33" s="100"/>
      <c r="H33" s="62"/>
      <c r="I33" s="111"/>
    </row>
    <row r="34" spans="1:9" ht="15" customHeight="1">
      <c r="A34" s="109" t="s">
        <v>222</v>
      </c>
      <c r="B34" s="85" t="s">
        <v>575</v>
      </c>
      <c r="C34" s="85" t="s">
        <v>38</v>
      </c>
      <c r="D34" s="24" t="str">
        <f t="shared" si="1"/>
        <v>R0160</v>
      </c>
      <c r="E34" s="100"/>
      <c r="G34" s="100"/>
      <c r="H34" s="62"/>
      <c r="I34" s="111"/>
    </row>
    <row r="35" spans="1:9" ht="15" customHeight="1">
      <c r="A35" s="109" t="s">
        <v>224</v>
      </c>
      <c r="B35" s="85" t="s">
        <v>576</v>
      </c>
      <c r="C35" s="85" t="s">
        <v>38</v>
      </c>
      <c r="D35" s="24" t="str">
        <f t="shared" si="1"/>
        <v>R0170</v>
      </c>
      <c r="E35" s="100"/>
      <c r="G35" s="100"/>
      <c r="H35" s="62"/>
      <c r="I35" s="111"/>
    </row>
    <row r="36" spans="1:9" ht="15" customHeight="1">
      <c r="A36" s="109" t="s">
        <v>226</v>
      </c>
      <c r="B36" s="85" t="s">
        <v>577</v>
      </c>
      <c r="C36" s="85" t="s">
        <v>38</v>
      </c>
      <c r="D36" s="24" t="str">
        <f t="shared" si="1"/>
        <v>R0180</v>
      </c>
      <c r="E36" s="100"/>
      <c r="G36" s="100"/>
      <c r="H36" s="62"/>
      <c r="I36" s="111"/>
    </row>
    <row r="37" spans="1:9" ht="15" customHeight="1">
      <c r="A37" s="109" t="s">
        <v>227</v>
      </c>
      <c r="B37" s="85" t="s">
        <v>578</v>
      </c>
      <c r="C37" s="85" t="s">
        <v>38</v>
      </c>
      <c r="D37" s="24" t="str">
        <f t="shared" si="1"/>
        <v>R0190</v>
      </c>
      <c r="E37" s="100"/>
      <c r="G37" s="100"/>
      <c r="H37" s="62"/>
      <c r="I37" s="111"/>
    </row>
    <row r="38" spans="1:9" ht="15" customHeight="1">
      <c r="A38" s="109" t="s">
        <v>45</v>
      </c>
      <c r="B38" s="85" t="s">
        <v>579</v>
      </c>
      <c r="C38" s="85" t="s">
        <v>38</v>
      </c>
      <c r="D38" s="24" t="str">
        <f t="shared" si="1"/>
        <v>R0200</v>
      </c>
      <c r="E38" s="100"/>
      <c r="G38" s="100"/>
      <c r="H38" s="62"/>
      <c r="I38" s="111"/>
    </row>
    <row r="39" spans="1:9"/>
  </sheetData>
  <sheetProtection algorithmName="SHA-512" hashValue="+kfpwM2kzNNDCXdC3ZGrQJ0ZcRP9pWcT6oxqJDmVCc/GTQOHWMxM99mO0JohSjyjGgtda1nnG32sbnjsGjvokQ==" saltValue="YeLdtcXHXJgmwGqOx1JRCg==" spinCount="100000" sheet="1" objects="1" scenarios="1" formatCells="0" selectLockedCells="1"/>
  <mergeCells count="2">
    <mergeCell ref="A6:A7"/>
    <mergeCell ref="E6:G6"/>
  </mergeCells>
  <conditionalFormatting sqref="E12:E20 G12:G20">
    <cfRule type="containsBlanks" dxfId="29" priority="4" stopIfTrue="1">
      <formula>LEN(TRIM(E12))=0</formula>
    </cfRule>
  </conditionalFormatting>
  <conditionalFormatting sqref="E27 G27">
    <cfRule type="containsBlanks" dxfId="28" priority="2" stopIfTrue="1">
      <formula>LEN(TRIM(E27))=0</formula>
    </cfRule>
  </conditionalFormatting>
  <conditionalFormatting sqref="E29:E38 G29:G38">
    <cfRule type="containsBlanks" dxfId="27" priority="1" stopIfTrue="1">
      <formula>LEN(TRIM(E29))=0</formula>
    </cfRule>
  </conditionalFormatting>
  <hyperlinks>
    <hyperlink ref="A1" location="'Navigation tab'!A1" display="To navigation tab" xr:uid="{B1B77454-05EA-4335-A102-17B4F89E9F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D0CB3-E7A3-4375-88E0-A482789EA5CB}">
  <sheetPr codeName="Sheet8"/>
  <dimension ref="A1:M62"/>
  <sheetViews>
    <sheetView zoomScale="55" zoomScaleNormal="55" workbookViewId="0"/>
  </sheetViews>
  <sheetFormatPr defaultColWidth="0" defaultRowHeight="14.5" zeroHeight="1"/>
  <cols>
    <col min="1" max="1" width="91.54296875" style="1" bestFit="1" customWidth="1"/>
    <col min="2" max="2" width="23.81640625" style="1" customWidth="1"/>
    <col min="3" max="3" width="25.1796875" style="112" bestFit="1" customWidth="1"/>
    <col min="4" max="4" width="8.453125" style="1" hidden="1" customWidth="1"/>
    <col min="5" max="5" width="50.54296875" style="1" customWidth="1"/>
    <col min="6" max="6" width="52.7265625" style="1" customWidth="1"/>
    <col min="7" max="7" width="9.453125" style="1" customWidth="1"/>
    <col min="8" max="8" width="39.81640625" style="1" bestFit="1" customWidth="1"/>
    <col min="9" max="9" width="42" style="1" bestFit="1" customWidth="1"/>
    <col min="10" max="10" width="2.7265625" style="1" customWidth="1"/>
    <col min="11" max="11" width="92.453125" style="1" customWidth="1"/>
    <col min="12" max="12" width="10.7265625" style="1" customWidth="1"/>
    <col min="13" max="13" width="0" style="1" hidden="1" customWidth="1"/>
    <col min="14" max="16384" width="10.7265625" style="1" hidden="1"/>
  </cols>
  <sheetData>
    <row r="1" spans="1:11" ht="15" customHeight="1" thickBot="1">
      <c r="A1" s="30" t="s">
        <v>30</v>
      </c>
      <c r="B1" s="2"/>
    </row>
    <row r="2" spans="1:11" s="28" customFormat="1" ht="15.75" customHeight="1">
      <c r="A2" s="19" t="s">
        <v>337</v>
      </c>
      <c r="B2" s="21"/>
      <c r="C2" s="59"/>
      <c r="D2" s="59"/>
      <c r="E2" s="59"/>
      <c r="F2" s="60" t="str">
        <f>'Participant Information'!C2</f>
        <v>[Name undertaking missing - Please enter under Participant Information]</v>
      </c>
      <c r="G2" s="83"/>
      <c r="H2" s="62"/>
      <c r="I2" s="62"/>
      <c r="J2" s="62"/>
      <c r="K2" s="78"/>
    </row>
    <row r="3" spans="1:11" s="28" customFormat="1" ht="15.75" customHeight="1">
      <c r="A3" s="35" t="str">
        <f>'Participant Information'!A3</f>
        <v>Version 2.0</v>
      </c>
      <c r="B3" s="21"/>
      <c r="C3" s="21"/>
      <c r="D3" s="21"/>
      <c r="E3" s="21"/>
      <c r="F3" s="60" t="str">
        <f>'Participant Information'!C3</f>
        <v>[Participant ID missing - Please enter under Participant Information]</v>
      </c>
      <c r="G3" s="83"/>
      <c r="H3" s="62"/>
      <c r="I3" s="62"/>
      <c r="J3" s="62"/>
      <c r="K3" s="78"/>
    </row>
    <row r="4" spans="1:11" s="28" customFormat="1" ht="15.75" customHeight="1">
      <c r="A4" s="98" t="s">
        <v>441</v>
      </c>
      <c r="B4" s="63"/>
      <c r="C4" s="63"/>
      <c r="D4" s="63"/>
      <c r="E4" s="63"/>
      <c r="F4" s="60" t="str">
        <f>'Participant Information'!C4</f>
        <v>[Type of undertaking - Please enter under Participant Information]</v>
      </c>
      <c r="G4" s="83"/>
      <c r="H4" s="62"/>
      <c r="I4" s="62"/>
      <c r="J4" s="62"/>
      <c r="K4" s="78"/>
    </row>
    <row r="5" spans="1:11" s="28" customFormat="1" ht="16">
      <c r="A5" s="64"/>
      <c r="B5" s="64"/>
      <c r="C5" s="64"/>
      <c r="D5" s="64"/>
      <c r="E5" s="62"/>
      <c r="F5" s="62"/>
      <c r="G5" s="62"/>
      <c r="H5" s="62"/>
      <c r="I5" s="62"/>
      <c r="J5" s="62"/>
      <c r="K5" s="78"/>
    </row>
    <row r="6" spans="1:11" s="28" customFormat="1" ht="43.5">
      <c r="A6" s="206" t="s">
        <v>31</v>
      </c>
      <c r="B6" s="38"/>
      <c r="C6" s="38"/>
      <c r="D6" s="113"/>
      <c r="E6" s="247" t="s">
        <v>32</v>
      </c>
      <c r="F6" s="247"/>
      <c r="G6" s="247"/>
      <c r="H6" s="247"/>
      <c r="I6" s="247"/>
      <c r="J6" s="62"/>
      <c r="K6" s="23" t="s">
        <v>806</v>
      </c>
    </row>
    <row r="7" spans="1:11" s="28" customFormat="1" ht="16" hidden="1">
      <c r="A7" s="206"/>
      <c r="B7" s="38"/>
      <c r="C7" s="38"/>
      <c r="D7" s="67"/>
      <c r="E7" s="92" t="s">
        <v>350</v>
      </c>
      <c r="F7" s="92" t="s">
        <v>509</v>
      </c>
      <c r="G7" s="92"/>
      <c r="H7" s="92" t="s">
        <v>517</v>
      </c>
      <c r="I7" s="92" t="s">
        <v>533</v>
      </c>
      <c r="J7" s="92"/>
      <c r="K7" s="92" t="s">
        <v>715</v>
      </c>
    </row>
    <row r="8" spans="1:11" ht="51.75" customHeight="1">
      <c r="A8" s="66"/>
      <c r="B8" s="66"/>
      <c r="C8" s="38"/>
      <c r="D8" s="24" t="s">
        <v>534</v>
      </c>
      <c r="E8" s="114" t="s">
        <v>33</v>
      </c>
      <c r="G8" s="74"/>
      <c r="H8" s="114" t="s">
        <v>432</v>
      </c>
      <c r="K8" s="111"/>
    </row>
    <row r="9" spans="1:11" ht="90.75" customHeight="1">
      <c r="A9" s="66"/>
      <c r="B9" s="66"/>
      <c r="C9" s="38"/>
      <c r="D9" s="38"/>
      <c r="E9" s="115" t="s">
        <v>335</v>
      </c>
      <c r="G9" s="74"/>
      <c r="H9" s="116" t="s">
        <v>336</v>
      </c>
    </row>
    <row r="10" spans="1:11" s="74" customFormat="1" ht="50.15" customHeight="1">
      <c r="A10" s="66"/>
      <c r="B10" s="66"/>
      <c r="C10" s="38"/>
      <c r="D10" s="117"/>
      <c r="E10" s="118" t="s">
        <v>36</v>
      </c>
      <c r="H10" s="118" t="s">
        <v>36</v>
      </c>
      <c r="I10" s="1"/>
    </row>
    <row r="11" spans="1:11">
      <c r="E11"/>
      <c r="G11" s="74"/>
      <c r="K11" s="74"/>
    </row>
    <row r="12" spans="1:11" ht="22.15" customHeight="1">
      <c r="A12" s="91" t="s">
        <v>236</v>
      </c>
      <c r="B12" s="91"/>
      <c r="E12" s="119" t="s">
        <v>237</v>
      </c>
      <c r="G12" s="74"/>
      <c r="H12" s="119" t="s">
        <v>237</v>
      </c>
      <c r="J12" s="120"/>
      <c r="K12" s="120"/>
    </row>
    <row r="13" spans="1:11">
      <c r="A13" s="121" t="s">
        <v>238</v>
      </c>
      <c r="B13" s="121"/>
      <c r="E13" s="46" t="s">
        <v>588</v>
      </c>
      <c r="G13" s="74"/>
      <c r="H13" s="74"/>
      <c r="J13" s="120"/>
      <c r="K13" s="24"/>
    </row>
    <row r="14" spans="1:11" ht="15" customHeight="1">
      <c r="A14" s="109" t="s">
        <v>240</v>
      </c>
      <c r="B14" s="85" t="s">
        <v>580</v>
      </c>
      <c r="C14" s="85" t="s">
        <v>38</v>
      </c>
      <c r="D14" s="92" t="s">
        <v>263</v>
      </c>
      <c r="E14" s="133"/>
      <c r="G14" s="74"/>
      <c r="H14" s="133"/>
      <c r="K14" s="111"/>
    </row>
    <row r="15" spans="1:11" ht="15" customHeight="1">
      <c r="A15" s="109" t="s">
        <v>242</v>
      </c>
      <c r="B15" s="85" t="s">
        <v>581</v>
      </c>
      <c r="C15" s="85" t="s">
        <v>38</v>
      </c>
      <c r="D15" s="92" t="s">
        <v>265</v>
      </c>
      <c r="E15" s="133"/>
      <c r="G15" s="74"/>
      <c r="H15" s="133"/>
      <c r="K15" s="111"/>
    </row>
    <row r="16" spans="1:11" ht="15" customHeight="1">
      <c r="A16" s="109" t="s">
        <v>244</v>
      </c>
      <c r="B16" s="85" t="s">
        <v>582</v>
      </c>
      <c r="C16" s="85" t="s">
        <v>38</v>
      </c>
      <c r="D16" s="92" t="s">
        <v>267</v>
      </c>
      <c r="E16" s="133"/>
      <c r="G16" s="74"/>
      <c r="H16" s="133"/>
      <c r="K16" s="111"/>
    </row>
    <row r="17" spans="1:11" ht="15" customHeight="1">
      <c r="A17" s="109" t="s">
        <v>246</v>
      </c>
      <c r="B17" s="85" t="s">
        <v>583</v>
      </c>
      <c r="C17" s="85" t="s">
        <v>38</v>
      </c>
      <c r="D17" s="92" t="s">
        <v>269</v>
      </c>
      <c r="E17" s="133"/>
      <c r="G17" s="74"/>
      <c r="H17" s="133"/>
      <c r="K17" s="111"/>
    </row>
    <row r="18" spans="1:11" ht="15" customHeight="1">
      <c r="A18" s="109" t="s">
        <v>248</v>
      </c>
      <c r="B18" s="85" t="s">
        <v>584</v>
      </c>
      <c r="C18" s="85" t="s">
        <v>38</v>
      </c>
      <c r="D18" s="92" t="s">
        <v>271</v>
      </c>
      <c r="E18" s="133"/>
      <c r="G18" s="74"/>
      <c r="H18" s="133"/>
      <c r="K18" s="111"/>
    </row>
    <row r="19" spans="1:11" ht="15" customHeight="1">
      <c r="A19" s="109" t="s">
        <v>250</v>
      </c>
      <c r="B19" s="85" t="s">
        <v>585</v>
      </c>
      <c r="C19" s="85" t="s">
        <v>38</v>
      </c>
      <c r="D19" s="92" t="s">
        <v>273</v>
      </c>
      <c r="E19" s="133"/>
      <c r="G19" s="74"/>
      <c r="H19" s="133"/>
      <c r="K19" s="111"/>
    </row>
    <row r="20" spans="1:11" ht="15" customHeight="1">
      <c r="A20" s="109" t="s">
        <v>252</v>
      </c>
      <c r="B20" s="85" t="s">
        <v>586</v>
      </c>
      <c r="C20" s="85" t="s">
        <v>38</v>
      </c>
      <c r="D20" s="92" t="s">
        <v>275</v>
      </c>
      <c r="E20" s="133"/>
      <c r="G20" s="74"/>
      <c r="H20" s="133"/>
      <c r="K20" s="111"/>
    </row>
    <row r="21" spans="1:11" ht="15" customHeight="1">
      <c r="A21" s="109" t="s">
        <v>254</v>
      </c>
      <c r="B21" s="85" t="s">
        <v>587</v>
      </c>
      <c r="C21" s="85" t="s">
        <v>38</v>
      </c>
      <c r="D21" s="24" t="str">
        <f>"R00"&amp;_xlfn.NUMBERVALUE(RIGHT(D20,4))+10</f>
        <v>R0080</v>
      </c>
      <c r="E21" s="133"/>
      <c r="G21" s="74"/>
      <c r="H21" s="133"/>
      <c r="K21" s="111"/>
    </row>
    <row r="22" spans="1:11">
      <c r="C22" s="1"/>
      <c r="E22"/>
      <c r="G22" s="74"/>
      <c r="H22"/>
      <c r="K22" s="74"/>
    </row>
    <row r="23" spans="1:11">
      <c r="C23" s="1"/>
      <c r="G23" s="74"/>
      <c r="K23" s="74"/>
    </row>
    <row r="24" spans="1:11">
      <c r="C24" s="1"/>
      <c r="E24"/>
      <c r="G24" s="74"/>
      <c r="H24"/>
      <c r="K24" s="74"/>
    </row>
    <row r="25" spans="1:11" ht="30" customHeight="1">
      <c r="C25" s="1"/>
      <c r="D25" s="112"/>
      <c r="E25" s="252" t="s">
        <v>33</v>
      </c>
      <c r="F25" s="253"/>
      <c r="G25" s="74"/>
      <c r="H25" s="252" t="s">
        <v>432</v>
      </c>
      <c r="I25" s="254"/>
      <c r="K25" s="74"/>
    </row>
    <row r="26" spans="1:11" ht="45" customHeight="1">
      <c r="C26" s="1"/>
      <c r="D26" s="112"/>
      <c r="E26" s="255" t="s">
        <v>335</v>
      </c>
      <c r="F26" s="256"/>
      <c r="G26" s="74"/>
      <c r="H26" s="255" t="s">
        <v>336</v>
      </c>
      <c r="I26" s="257"/>
      <c r="K26" s="74"/>
    </row>
    <row r="27" spans="1:11">
      <c r="C27" s="1"/>
      <c r="D27" s="112"/>
      <c r="E27" s="248" t="s">
        <v>36</v>
      </c>
      <c r="F27" s="249"/>
      <c r="G27" s="74"/>
      <c r="H27" s="250" t="s">
        <v>36</v>
      </c>
      <c r="I27" s="251"/>
      <c r="K27" s="74"/>
    </row>
    <row r="28" spans="1:11">
      <c r="C28" s="1"/>
      <c r="D28" s="112"/>
      <c r="E28"/>
      <c r="G28" s="74"/>
      <c r="H28"/>
      <c r="K28" s="74"/>
    </row>
    <row r="29" spans="1:11">
      <c r="A29" s="122" t="s">
        <v>256</v>
      </c>
      <c r="B29" s="122"/>
      <c r="C29" s="1"/>
      <c r="D29" s="112"/>
      <c r="E29" s="84" t="s">
        <v>257</v>
      </c>
      <c r="F29" s="84" t="s">
        <v>258</v>
      </c>
      <c r="G29" s="74"/>
      <c r="H29" s="123" t="s">
        <v>257</v>
      </c>
      <c r="I29" s="124" t="s">
        <v>258</v>
      </c>
      <c r="J29" s="120"/>
      <c r="K29" s="120"/>
    </row>
    <row r="30" spans="1:11">
      <c r="A30" s="125" t="s">
        <v>259</v>
      </c>
      <c r="B30" s="125"/>
      <c r="C30" s="1"/>
      <c r="D30" s="112"/>
      <c r="E30" s="46" t="s">
        <v>589</v>
      </c>
      <c r="F30" s="46" t="s">
        <v>590</v>
      </c>
      <c r="G30" s="74"/>
      <c r="H30" s="74"/>
      <c r="I30" s="126"/>
      <c r="J30" s="120"/>
      <c r="K30" s="24"/>
    </row>
    <row r="31" spans="1:11">
      <c r="A31" s="109" t="s">
        <v>262</v>
      </c>
      <c r="B31" s="127" t="s">
        <v>593</v>
      </c>
      <c r="C31" s="127" t="s">
        <v>38</v>
      </c>
      <c r="D31" s="24" t="str">
        <f>"R00"&amp;_xlfn.NUMBERVALUE(RIGHT(D21,4))+10</f>
        <v>R0090</v>
      </c>
      <c r="E31" s="133"/>
      <c r="F31" s="133"/>
      <c r="G31" s="74"/>
      <c r="H31" s="100"/>
      <c r="I31" s="100"/>
      <c r="J31" s="120"/>
      <c r="K31" s="111"/>
    </row>
    <row r="32" spans="1:11">
      <c r="A32" s="109" t="s">
        <v>264</v>
      </c>
      <c r="B32" s="127" t="s">
        <v>594</v>
      </c>
      <c r="C32" s="127" t="s">
        <v>38</v>
      </c>
      <c r="D32" s="24" t="str">
        <f>"R0"&amp;_xlfn.NUMBERVALUE(RIGHT(D31,4))+10</f>
        <v>R0100</v>
      </c>
      <c r="E32" s="133"/>
      <c r="F32" s="133"/>
      <c r="G32" s="74"/>
      <c r="H32" s="100"/>
      <c r="I32" s="100"/>
      <c r="J32" s="120"/>
      <c r="K32" s="111"/>
    </row>
    <row r="33" spans="1:13">
      <c r="A33" s="109" t="s">
        <v>266</v>
      </c>
      <c r="B33" s="127" t="s">
        <v>595</v>
      </c>
      <c r="C33" s="127" t="s">
        <v>38</v>
      </c>
      <c r="D33" s="24" t="str">
        <f t="shared" ref="D33:D38" si="0">"R0"&amp;_xlfn.NUMBERVALUE(RIGHT(D32,4))+10</f>
        <v>R0110</v>
      </c>
      <c r="E33" s="133"/>
      <c r="F33" s="133"/>
      <c r="G33" s="74"/>
      <c r="H33" s="100"/>
      <c r="I33" s="100"/>
      <c r="J33" s="120"/>
      <c r="K33" s="111"/>
    </row>
    <row r="34" spans="1:13">
      <c r="A34" s="109" t="s">
        <v>268</v>
      </c>
      <c r="B34" s="127" t="s">
        <v>596</v>
      </c>
      <c r="C34" s="127" t="s">
        <v>38</v>
      </c>
      <c r="D34" s="24" t="str">
        <f t="shared" si="0"/>
        <v>R0120</v>
      </c>
      <c r="E34" s="133"/>
      <c r="F34" s="133"/>
      <c r="G34" s="74"/>
      <c r="H34" s="100"/>
      <c r="I34" s="100"/>
      <c r="J34" s="120"/>
      <c r="K34" s="111"/>
    </row>
    <row r="35" spans="1:13">
      <c r="A35" s="109" t="s">
        <v>270</v>
      </c>
      <c r="B35" s="127" t="s">
        <v>597</v>
      </c>
      <c r="C35" s="127" t="s">
        <v>38</v>
      </c>
      <c r="D35" s="24" t="str">
        <f t="shared" si="0"/>
        <v>R0130</v>
      </c>
      <c r="E35" s="133"/>
      <c r="F35" s="133"/>
      <c r="G35" s="74"/>
      <c r="H35" s="100"/>
      <c r="I35" s="100"/>
      <c r="J35" s="120"/>
      <c r="K35" s="111"/>
    </row>
    <row r="36" spans="1:13">
      <c r="A36" s="109" t="s">
        <v>272</v>
      </c>
      <c r="B36" s="127" t="s">
        <v>598</v>
      </c>
      <c r="C36" s="127" t="s">
        <v>38</v>
      </c>
      <c r="D36" s="24" t="str">
        <f t="shared" si="0"/>
        <v>R0140</v>
      </c>
      <c r="E36" s="133"/>
      <c r="F36" s="133"/>
      <c r="G36" s="74"/>
      <c r="H36" s="100"/>
      <c r="I36" s="100"/>
      <c r="J36" s="120"/>
      <c r="K36" s="111"/>
    </row>
    <row r="37" spans="1:13">
      <c r="A37" s="109" t="s">
        <v>274</v>
      </c>
      <c r="B37" s="127" t="s">
        <v>599</v>
      </c>
      <c r="C37" s="127" t="s">
        <v>38</v>
      </c>
      <c r="D37" s="24" t="str">
        <f t="shared" si="0"/>
        <v>R0150</v>
      </c>
      <c r="E37" s="133"/>
      <c r="F37" s="133"/>
      <c r="G37" s="74"/>
      <c r="H37" s="100"/>
      <c r="I37" s="100"/>
      <c r="J37" s="120"/>
      <c r="K37" s="111"/>
    </row>
    <row r="38" spans="1:13">
      <c r="A38" s="128" t="s">
        <v>256</v>
      </c>
      <c r="B38" s="127" t="s">
        <v>600</v>
      </c>
      <c r="C38" s="127" t="s">
        <v>38</v>
      </c>
      <c r="D38" s="24" t="str">
        <f t="shared" si="0"/>
        <v>R0160</v>
      </c>
      <c r="E38" s="133"/>
      <c r="F38" s="133"/>
      <c r="G38" s="74"/>
      <c r="H38" s="100"/>
      <c r="I38" s="100"/>
      <c r="J38" s="120"/>
      <c r="K38" s="111"/>
    </row>
    <row r="39" spans="1:13" s="120" customFormat="1" ht="15" customHeight="1">
      <c r="A39" s="129"/>
      <c r="B39" s="129"/>
      <c r="C39" s="130"/>
      <c r="D39" s="1"/>
      <c r="E39" s="130"/>
      <c r="F39" s="130"/>
      <c r="G39" s="74"/>
      <c r="K39" s="1"/>
    </row>
    <row r="40" spans="1:13" s="120" customFormat="1" ht="33.65" customHeight="1">
      <c r="A40" s="129" t="s">
        <v>277</v>
      </c>
      <c r="B40" s="129"/>
      <c r="D40" s="1"/>
      <c r="E40" s="84" t="s">
        <v>257</v>
      </c>
      <c r="F40" s="84" t="s">
        <v>258</v>
      </c>
      <c r="G40" s="74"/>
      <c r="H40" s="131" t="s">
        <v>257</v>
      </c>
      <c r="I40" s="132" t="s">
        <v>258</v>
      </c>
    </row>
    <row r="41" spans="1:13" s="120" customFormat="1" ht="15" customHeight="1">
      <c r="A41" s="121" t="s">
        <v>278</v>
      </c>
      <c r="B41" s="121"/>
      <c r="C41" s="130"/>
      <c r="D41" s="1"/>
      <c r="E41" s="46" t="s">
        <v>591</v>
      </c>
      <c r="F41" s="46" t="s">
        <v>592</v>
      </c>
      <c r="G41" s="74"/>
      <c r="H41" s="74"/>
      <c r="I41" s="74"/>
      <c r="K41" s="24"/>
      <c r="M41" s="1"/>
    </row>
    <row r="42" spans="1:13" s="120" customFormat="1" ht="15" customHeight="1">
      <c r="A42" s="109" t="s">
        <v>281</v>
      </c>
      <c r="B42" s="85" t="s">
        <v>601</v>
      </c>
      <c r="C42" s="85" t="s">
        <v>38</v>
      </c>
      <c r="D42" s="24" t="str">
        <f>"R0"&amp;_xlfn.NUMBERVALUE(RIGHT(D38,4))+10</f>
        <v>R0170</v>
      </c>
      <c r="E42" s="133"/>
      <c r="F42" s="133"/>
      <c r="G42" s="74"/>
      <c r="H42" s="133"/>
      <c r="I42" s="133"/>
      <c r="K42" s="111"/>
      <c r="M42" s="1"/>
    </row>
    <row r="43" spans="1:13" s="120" customFormat="1" ht="15" customHeight="1">
      <c r="A43" s="109" t="s">
        <v>282</v>
      </c>
      <c r="B43" s="85" t="s">
        <v>602</v>
      </c>
      <c r="C43" s="85" t="s">
        <v>38</v>
      </c>
      <c r="D43" s="24" t="str">
        <f>"R0"&amp;_xlfn.NUMBERVALUE(RIGHT(D42,4))+10</f>
        <v>R0180</v>
      </c>
      <c r="E43" s="133"/>
      <c r="F43" s="133"/>
      <c r="G43" s="74"/>
      <c r="H43" s="133"/>
      <c r="I43" s="133"/>
      <c r="K43" s="111"/>
      <c r="M43" s="1"/>
    </row>
    <row r="44" spans="1:13" s="120" customFormat="1" ht="15" customHeight="1">
      <c r="A44" s="109" t="s">
        <v>284</v>
      </c>
      <c r="B44" s="85" t="s">
        <v>603</v>
      </c>
      <c r="C44" s="85" t="s">
        <v>38</v>
      </c>
      <c r="D44" s="24" t="str">
        <f t="shared" ref="D44:D54" si="1">"R0"&amp;_xlfn.NUMBERVALUE(RIGHT(D43,4))+10</f>
        <v>R0190</v>
      </c>
      <c r="E44" s="133"/>
      <c r="F44" s="133"/>
      <c r="G44" s="74"/>
      <c r="H44" s="133"/>
      <c r="I44" s="133"/>
      <c r="K44" s="111"/>
      <c r="M44" s="1"/>
    </row>
    <row r="45" spans="1:13" s="120" customFormat="1" ht="15" customHeight="1">
      <c r="A45" s="109" t="s">
        <v>285</v>
      </c>
      <c r="B45" s="85" t="s">
        <v>604</v>
      </c>
      <c r="C45" s="85" t="s">
        <v>38</v>
      </c>
      <c r="D45" s="24" t="str">
        <f t="shared" si="1"/>
        <v>R0200</v>
      </c>
      <c r="E45" s="133"/>
      <c r="F45" s="133"/>
      <c r="G45" s="74"/>
      <c r="H45" s="133"/>
      <c r="I45" s="133"/>
      <c r="K45" s="111"/>
      <c r="M45" s="1"/>
    </row>
    <row r="46" spans="1:13" s="120" customFormat="1" ht="15" customHeight="1">
      <c r="A46" s="109" t="s">
        <v>286</v>
      </c>
      <c r="B46" s="85" t="s">
        <v>605</v>
      </c>
      <c r="C46" s="85" t="s">
        <v>38</v>
      </c>
      <c r="D46" s="24" t="str">
        <f t="shared" si="1"/>
        <v>R0210</v>
      </c>
      <c r="E46" s="133"/>
      <c r="F46" s="133"/>
      <c r="G46" s="74"/>
      <c r="H46" s="133"/>
      <c r="I46" s="133"/>
      <c r="K46" s="111"/>
      <c r="M46" s="1"/>
    </row>
    <row r="47" spans="1:13" s="120" customFormat="1" ht="15" customHeight="1">
      <c r="A47" s="109" t="s">
        <v>287</v>
      </c>
      <c r="B47" s="85" t="s">
        <v>606</v>
      </c>
      <c r="C47" s="85" t="s">
        <v>38</v>
      </c>
      <c r="D47" s="24" t="str">
        <f t="shared" si="1"/>
        <v>R0220</v>
      </c>
      <c r="E47" s="133"/>
      <c r="F47" s="133"/>
      <c r="G47" s="74"/>
      <c r="H47" s="133"/>
      <c r="I47" s="133"/>
      <c r="K47" s="111"/>
      <c r="M47" s="1"/>
    </row>
    <row r="48" spans="1:13" s="120" customFormat="1" ht="15" customHeight="1">
      <c r="A48" s="109" t="s">
        <v>288</v>
      </c>
      <c r="B48" s="85" t="s">
        <v>607</v>
      </c>
      <c r="C48" s="85" t="s">
        <v>38</v>
      </c>
      <c r="D48" s="24" t="str">
        <f t="shared" si="1"/>
        <v>R0230</v>
      </c>
      <c r="E48" s="133"/>
      <c r="F48" s="133"/>
      <c r="G48" s="74"/>
      <c r="H48" s="133"/>
      <c r="I48" s="133"/>
      <c r="K48" s="111"/>
      <c r="M48" s="1"/>
    </row>
    <row r="49" spans="1:13" s="120" customFormat="1" ht="15" customHeight="1">
      <c r="A49" s="109" t="s">
        <v>290</v>
      </c>
      <c r="B49" s="85" t="s">
        <v>608</v>
      </c>
      <c r="C49" s="85" t="s">
        <v>38</v>
      </c>
      <c r="D49" s="24" t="str">
        <f t="shared" si="1"/>
        <v>R0240</v>
      </c>
      <c r="E49" s="133"/>
      <c r="F49" s="133"/>
      <c r="G49" s="74"/>
      <c r="H49" s="133"/>
      <c r="I49" s="133"/>
      <c r="K49" s="111"/>
      <c r="M49" s="1"/>
    </row>
    <row r="50" spans="1:13" s="120" customFormat="1" ht="15" customHeight="1">
      <c r="A50" s="109" t="s">
        <v>292</v>
      </c>
      <c r="B50" s="85" t="s">
        <v>609</v>
      </c>
      <c r="C50" s="85" t="s">
        <v>38</v>
      </c>
      <c r="D50" s="24" t="str">
        <f t="shared" si="1"/>
        <v>R0250</v>
      </c>
      <c r="E50" s="133"/>
      <c r="F50" s="133"/>
      <c r="G50" s="74"/>
      <c r="H50" s="133"/>
      <c r="I50" s="133"/>
      <c r="K50" s="111"/>
      <c r="M50" s="1"/>
    </row>
    <row r="51" spans="1:13" s="120" customFormat="1" ht="15" customHeight="1">
      <c r="A51" s="109" t="s">
        <v>294</v>
      </c>
      <c r="B51" s="85" t="s">
        <v>610</v>
      </c>
      <c r="C51" s="85" t="s">
        <v>38</v>
      </c>
      <c r="D51" s="24" t="str">
        <f t="shared" si="1"/>
        <v>R0260</v>
      </c>
      <c r="E51" s="133"/>
      <c r="F51" s="133"/>
      <c r="G51" s="74"/>
      <c r="H51" s="133"/>
      <c r="I51" s="133"/>
      <c r="K51" s="111"/>
      <c r="M51" s="1"/>
    </row>
    <row r="52" spans="1:13" s="120" customFormat="1" ht="15" customHeight="1">
      <c r="A52" s="109" t="s">
        <v>296</v>
      </c>
      <c r="B52" s="85" t="s">
        <v>611</v>
      </c>
      <c r="C52" s="85" t="s">
        <v>38</v>
      </c>
      <c r="D52" s="24" t="str">
        <f t="shared" si="1"/>
        <v>R0270</v>
      </c>
      <c r="E52" s="133"/>
      <c r="F52" s="133"/>
      <c r="G52" s="74"/>
      <c r="H52" s="133"/>
      <c r="I52" s="133"/>
      <c r="K52" s="111"/>
      <c r="M52" s="1"/>
    </row>
    <row r="53" spans="1:13" s="120" customFormat="1" ht="15" customHeight="1">
      <c r="A53" s="109" t="s">
        <v>297</v>
      </c>
      <c r="B53" s="85" t="s">
        <v>612</v>
      </c>
      <c r="C53" s="85" t="s">
        <v>38</v>
      </c>
      <c r="D53" s="24" t="str">
        <f t="shared" si="1"/>
        <v>R0280</v>
      </c>
      <c r="E53" s="133"/>
      <c r="F53" s="133"/>
      <c r="G53" s="74"/>
      <c r="H53" s="133"/>
      <c r="I53" s="133"/>
      <c r="K53" s="111"/>
      <c r="M53" s="1"/>
    </row>
    <row r="54" spans="1:13" s="120" customFormat="1" ht="15" customHeight="1">
      <c r="A54" s="128" t="s">
        <v>298</v>
      </c>
      <c r="B54" s="85" t="s">
        <v>613</v>
      </c>
      <c r="C54" s="85" t="s">
        <v>38</v>
      </c>
      <c r="D54" s="24" t="str">
        <f t="shared" si="1"/>
        <v>R0290</v>
      </c>
      <c r="E54" s="133"/>
      <c r="F54" s="133"/>
      <c r="G54" s="74"/>
      <c r="H54" s="133"/>
      <c r="I54" s="133"/>
      <c r="K54" s="111"/>
      <c r="M54" s="1"/>
    </row>
    <row r="55" spans="1:13">
      <c r="G55" s="74"/>
    </row>
    <row r="56" spans="1:13" hidden="1">
      <c r="G56" s="74"/>
    </row>
    <row r="57" spans="1:13" hidden="1">
      <c r="G57" s="74"/>
    </row>
    <row r="58" spans="1:13" hidden="1">
      <c r="G58" s="74"/>
    </row>
    <row r="59" spans="1:13" hidden="1">
      <c r="G59" s="74"/>
    </row>
    <row r="60" spans="1:13" hidden="1">
      <c r="G60" s="74"/>
    </row>
    <row r="61" spans="1:13" hidden="1">
      <c r="G61" s="74"/>
    </row>
    <row r="62" spans="1:13" hidden="1">
      <c r="G62" s="74"/>
    </row>
  </sheetData>
  <sheetProtection algorithmName="SHA-512" hashValue="w8w4nYLG9LEeo301fQI/udayEwvnJeXEEtr7Hm1cLeY4w/nyzurrDo0UNnQNdcZSVqcbL6A0hwv17IIDlt5wWw==" saltValue="BTBeOEybP/x4I5SnBEVy3g==" spinCount="100000" sheet="1" objects="1" scenarios="1" formatCells="0" selectLockedCells="1"/>
  <mergeCells count="8">
    <mergeCell ref="A6:A7"/>
    <mergeCell ref="E6:I6"/>
    <mergeCell ref="E27:F27"/>
    <mergeCell ref="H27:I27"/>
    <mergeCell ref="E25:F25"/>
    <mergeCell ref="H25:I25"/>
    <mergeCell ref="E26:F26"/>
    <mergeCell ref="H26:I26"/>
  </mergeCells>
  <conditionalFormatting sqref="E14:E21 H14:H21">
    <cfRule type="containsBlanks" dxfId="26" priority="22" stopIfTrue="1">
      <formula>LEN(TRIM(E14))=0</formula>
    </cfRule>
  </conditionalFormatting>
  <conditionalFormatting sqref="E31:F38 H31:I38">
    <cfRule type="containsBlanks" dxfId="25" priority="3" stopIfTrue="1">
      <formula>LEN(TRIM(E31))=0</formula>
    </cfRule>
  </conditionalFormatting>
  <conditionalFormatting sqref="E42:F54 H42:I54">
    <cfRule type="containsBlanks" dxfId="24" priority="1" stopIfTrue="1">
      <formula>LEN(TRIM(E42))=0</formula>
    </cfRule>
  </conditionalFormatting>
  <hyperlinks>
    <hyperlink ref="A1" location="'Navigation tab'!A1" display="To navigation tab" xr:uid="{50F68945-1C06-4D0A-9CC0-B053B0E213B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9E6F-8978-4E48-9779-E75BC58C3125}">
  <sheetPr codeName="Sheet9"/>
  <dimension ref="A1:O40"/>
  <sheetViews>
    <sheetView topLeftCell="G1" zoomScale="55" zoomScaleNormal="55" workbookViewId="0">
      <selection activeCell="H36" sqref="H36:J38"/>
    </sheetView>
  </sheetViews>
  <sheetFormatPr defaultColWidth="0" defaultRowHeight="14.5" zeroHeight="1"/>
  <cols>
    <col min="1" max="1" width="90.7265625" style="1" customWidth="1"/>
    <col min="2" max="2" width="29" style="1" customWidth="1"/>
    <col min="3" max="3" width="11.81640625" style="1" hidden="1" customWidth="1"/>
    <col min="4" max="6" width="39" style="1" customWidth="1"/>
    <col min="7" max="7" width="19.7265625" style="1" customWidth="1"/>
    <col min="8" max="10" width="44" style="1" customWidth="1"/>
    <col min="11" max="11" width="20.453125" style="1" customWidth="1"/>
    <col min="12" max="12" width="92.453125" style="1" customWidth="1"/>
    <col min="13" max="13" width="10.7265625" style="1" customWidth="1"/>
    <col min="14" max="14" width="10.7265625" style="1" hidden="1" customWidth="1"/>
    <col min="15" max="15" width="0" style="1" hidden="1" customWidth="1"/>
    <col min="16" max="16384" width="10.7265625" style="1" hidden="1"/>
  </cols>
  <sheetData>
    <row r="1" spans="1:14" ht="15" customHeight="1" thickBot="1">
      <c r="A1" s="30" t="s">
        <v>30</v>
      </c>
    </row>
    <row r="2" spans="1:14" s="28" customFormat="1" ht="15.75" customHeight="1">
      <c r="A2" s="19" t="s">
        <v>337</v>
      </c>
      <c r="B2" s="59"/>
      <c r="C2" s="59"/>
      <c r="D2" s="60"/>
      <c r="E2" s="60"/>
      <c r="F2" s="60" t="str">
        <f>'Participant Information'!C2</f>
        <v>[Name undertaking missing - Please enter under Participant Information]</v>
      </c>
      <c r="G2" s="60"/>
      <c r="H2" s="62"/>
      <c r="I2" s="62"/>
      <c r="J2" s="62"/>
      <c r="K2" s="62"/>
      <c r="L2" s="78"/>
    </row>
    <row r="3" spans="1:14" s="28" customFormat="1" ht="15.75" customHeight="1">
      <c r="A3" s="35" t="str">
        <f>'Participant Information'!A3</f>
        <v>Version 2.0</v>
      </c>
      <c r="B3" s="21"/>
      <c r="C3" s="21"/>
      <c r="D3" s="60"/>
      <c r="E3" s="60"/>
      <c r="F3" s="60" t="str">
        <f>'Participant Information'!C3</f>
        <v>[Participant ID missing - Please enter under Participant Information]</v>
      </c>
      <c r="G3" s="60"/>
      <c r="H3" s="62"/>
      <c r="I3" s="62"/>
      <c r="J3" s="62"/>
      <c r="K3" s="62"/>
      <c r="L3" s="78"/>
    </row>
    <row r="4" spans="1:14" s="28" customFormat="1" ht="15.75" customHeight="1">
      <c r="A4" s="98" t="s">
        <v>442</v>
      </c>
      <c r="B4" s="63"/>
      <c r="C4" s="21"/>
      <c r="D4" s="60"/>
      <c r="E4" s="60"/>
      <c r="F4" s="60" t="str">
        <f>'Participant Information'!C4</f>
        <v>[Type of undertaking - Please enter under Participant Information]</v>
      </c>
      <c r="G4" s="60"/>
      <c r="H4" s="62"/>
      <c r="I4" s="62"/>
      <c r="J4" s="62"/>
      <c r="K4" s="62"/>
      <c r="L4" s="78"/>
    </row>
    <row r="5" spans="1:14" s="28" customFormat="1" ht="16">
      <c r="A5" s="64"/>
      <c r="B5" s="64"/>
      <c r="C5" s="64"/>
      <c r="D5" s="62"/>
      <c r="E5" s="62"/>
      <c r="F5" s="62"/>
      <c r="G5" s="62"/>
      <c r="H5" s="62"/>
      <c r="I5" s="62"/>
      <c r="J5" s="62"/>
      <c r="K5" s="62"/>
      <c r="L5" s="78"/>
    </row>
    <row r="6" spans="1:14" s="28" customFormat="1" ht="43.5">
      <c r="A6" s="206" t="s">
        <v>31</v>
      </c>
      <c r="B6" s="38"/>
      <c r="C6" s="38"/>
      <c r="D6" s="203" t="s">
        <v>32</v>
      </c>
      <c r="E6" s="203"/>
      <c r="F6" s="203"/>
      <c r="G6" s="203"/>
      <c r="H6" s="203"/>
      <c r="I6" s="203"/>
      <c r="J6" s="247"/>
      <c r="K6" s="62"/>
      <c r="L6" s="23" t="s">
        <v>806</v>
      </c>
    </row>
    <row r="7" spans="1:14" s="28" customFormat="1" hidden="1">
      <c r="A7" s="206"/>
      <c r="B7" s="38"/>
      <c r="C7" s="38"/>
      <c r="D7" s="126" t="s">
        <v>239</v>
      </c>
      <c r="E7" s="126" t="s">
        <v>536</v>
      </c>
      <c r="F7" s="126" t="s">
        <v>537</v>
      </c>
      <c r="G7" s="1" t="s">
        <v>543</v>
      </c>
      <c r="H7" s="126" t="s">
        <v>535</v>
      </c>
      <c r="I7" s="126" t="s">
        <v>538</v>
      </c>
      <c r="J7" s="126" t="s">
        <v>539</v>
      </c>
      <c r="K7" s="62"/>
      <c r="L7" s="48" t="s">
        <v>715</v>
      </c>
    </row>
    <row r="8" spans="1:14" ht="42" customHeight="1">
      <c r="A8" s="66"/>
      <c r="B8" s="66"/>
      <c r="C8" s="1" t="s">
        <v>534</v>
      </c>
      <c r="D8" s="224" t="s">
        <v>299</v>
      </c>
      <c r="E8" s="224"/>
      <c r="F8" s="259"/>
      <c r="H8" s="224" t="s">
        <v>521</v>
      </c>
      <c r="I8" s="224"/>
      <c r="J8" s="259"/>
      <c r="L8" s="138"/>
    </row>
    <row r="9" spans="1:14" ht="42" customHeight="1">
      <c r="A9" s="66"/>
      <c r="B9" s="66"/>
      <c r="C9" s="66"/>
      <c r="D9" s="260" t="s">
        <v>335</v>
      </c>
      <c r="E9" s="260"/>
      <c r="F9" s="261"/>
      <c r="H9" s="262" t="s">
        <v>336</v>
      </c>
      <c r="I9" s="262"/>
      <c r="J9" s="263"/>
    </row>
    <row r="10" spans="1:14" s="74" customFormat="1" ht="30" customHeight="1">
      <c r="A10" s="66"/>
      <c r="B10" s="38"/>
      <c r="C10" s="117"/>
      <c r="D10" s="258" t="s">
        <v>36</v>
      </c>
      <c r="E10" s="258"/>
      <c r="F10" s="258"/>
      <c r="G10" s="1"/>
      <c r="H10" s="258" t="s">
        <v>36</v>
      </c>
      <c r="I10" s="258"/>
      <c r="J10" s="258"/>
    </row>
    <row r="11" spans="1:14" ht="8.25" customHeight="1">
      <c r="I11"/>
      <c r="J11"/>
      <c r="L11" s="74"/>
    </row>
    <row r="12" spans="1:14" ht="15" thickBot="1">
      <c r="D12" s="135" t="s">
        <v>257</v>
      </c>
      <c r="E12" s="135" t="s">
        <v>258</v>
      </c>
      <c r="F12" s="135" t="s">
        <v>300</v>
      </c>
      <c r="H12" s="135" t="s">
        <v>257</v>
      </c>
      <c r="I12" s="135" t="s">
        <v>258</v>
      </c>
      <c r="J12" s="135" t="s">
        <v>300</v>
      </c>
      <c r="L12" s="74"/>
    </row>
    <row r="13" spans="1:14" ht="15.5" thickTop="1" thickBot="1">
      <c r="A13" s="128" t="s">
        <v>301</v>
      </c>
      <c r="B13" s="85" t="s">
        <v>38</v>
      </c>
      <c r="C13" s="1" t="s">
        <v>263</v>
      </c>
      <c r="D13" s="133"/>
      <c r="E13" s="136"/>
      <c r="F13" s="136"/>
      <c r="G13" s="6" t="b">
        <f>IF(D14&lt;&gt;'SF - SCR details'!E45,-1)</f>
        <v>0</v>
      </c>
      <c r="H13" s="133"/>
      <c r="I13" s="136"/>
      <c r="J13" s="136"/>
      <c r="K13" s="61"/>
      <c r="L13" s="138"/>
      <c r="N13" s="137"/>
    </row>
    <row r="14" spans="1:14" ht="15.5" thickTop="1" thickBot="1">
      <c r="A14" s="109" t="s">
        <v>285</v>
      </c>
      <c r="B14" s="85" t="s">
        <v>38</v>
      </c>
      <c r="C14" s="1" t="str">
        <f>"R00"&amp;_xlfn.NUMBERVALUE(RIGHT(C13,4))+10</f>
        <v>R0020</v>
      </c>
      <c r="D14" s="133"/>
      <c r="E14" s="133"/>
      <c r="F14" s="133"/>
      <c r="G14" s="6" t="b">
        <f>IF(F14&lt;&gt;SUM(D37:F37),-1)</f>
        <v>0</v>
      </c>
      <c r="H14" s="133"/>
      <c r="I14" s="133"/>
      <c r="J14" s="133"/>
      <c r="K14" s="61"/>
      <c r="L14" s="138"/>
      <c r="N14" s="61"/>
    </row>
    <row r="15" spans="1:14" ht="15" thickTop="1">
      <c r="A15" s="109" t="s">
        <v>302</v>
      </c>
      <c r="B15" s="85" t="s">
        <v>38</v>
      </c>
      <c r="C15" s="1" t="str">
        <f t="shared" ref="C15:C21" si="0">"R00"&amp;_xlfn.NUMBERVALUE(RIGHT(C14,4))+10</f>
        <v>R0030</v>
      </c>
      <c r="D15" s="133"/>
      <c r="E15" s="133"/>
      <c r="F15" s="133"/>
      <c r="H15" s="133"/>
      <c r="I15" s="133"/>
      <c r="J15" s="133"/>
      <c r="K15" s="61"/>
      <c r="L15" s="138"/>
    </row>
    <row r="16" spans="1:14">
      <c r="A16" s="109" t="s">
        <v>303</v>
      </c>
      <c r="B16" s="85" t="s">
        <v>38</v>
      </c>
      <c r="C16" s="1" t="str">
        <f t="shared" si="0"/>
        <v>R0040</v>
      </c>
      <c r="D16" s="133"/>
      <c r="E16" s="133"/>
      <c r="F16" s="133"/>
      <c r="H16" s="133"/>
      <c r="I16" s="133"/>
      <c r="J16" s="133"/>
      <c r="L16" s="138"/>
    </row>
    <row r="17" spans="1:12">
      <c r="A17" s="109" t="s">
        <v>304</v>
      </c>
      <c r="B17" s="85" t="s">
        <v>38</v>
      </c>
      <c r="C17" s="1" t="str">
        <f t="shared" si="0"/>
        <v>R0050</v>
      </c>
      <c r="D17" s="133"/>
      <c r="E17" s="133"/>
      <c r="F17" s="133"/>
      <c r="H17" s="133"/>
      <c r="I17" s="133"/>
      <c r="J17" s="133"/>
      <c r="L17" s="138"/>
    </row>
    <row r="18" spans="1:12">
      <c r="A18" s="109" t="s">
        <v>305</v>
      </c>
      <c r="B18" s="85" t="s">
        <v>38</v>
      </c>
      <c r="C18" s="1" t="str">
        <f t="shared" si="0"/>
        <v>R0060</v>
      </c>
      <c r="D18" s="133"/>
      <c r="E18" s="133"/>
      <c r="F18" s="133"/>
      <c r="H18" s="133"/>
      <c r="I18" s="133"/>
      <c r="J18" s="133"/>
      <c r="L18" s="138"/>
    </row>
    <row r="19" spans="1:12">
      <c r="A19" s="109" t="s">
        <v>306</v>
      </c>
      <c r="B19" s="85" t="s">
        <v>38</v>
      </c>
      <c r="C19" s="1" t="str">
        <f t="shared" si="0"/>
        <v>R0070</v>
      </c>
      <c r="D19" s="133"/>
      <c r="E19" s="133"/>
      <c r="F19" s="133"/>
      <c r="H19" s="133"/>
      <c r="I19" s="133"/>
      <c r="J19" s="133"/>
      <c r="L19" s="138"/>
    </row>
    <row r="20" spans="1:12">
      <c r="A20" s="109" t="s">
        <v>307</v>
      </c>
      <c r="B20" s="85" t="s">
        <v>38</v>
      </c>
      <c r="C20" s="1" t="str">
        <f t="shared" si="0"/>
        <v>R0080</v>
      </c>
      <c r="D20" s="133"/>
      <c r="E20" s="133"/>
      <c r="F20" s="133"/>
      <c r="H20" s="133"/>
      <c r="I20" s="133"/>
      <c r="J20" s="133"/>
      <c r="L20" s="138"/>
    </row>
    <row r="21" spans="1:12">
      <c r="A21" s="109" t="s">
        <v>308</v>
      </c>
      <c r="B21" s="85" t="s">
        <v>38</v>
      </c>
      <c r="C21" s="1" t="str">
        <f t="shared" si="0"/>
        <v>R0090</v>
      </c>
      <c r="D21" s="133"/>
      <c r="E21" s="133"/>
      <c r="F21" s="133"/>
      <c r="H21" s="133"/>
      <c r="I21" s="133"/>
      <c r="J21" s="133"/>
      <c r="L21" s="138"/>
    </row>
    <row r="22" spans="1:12">
      <c r="A22" s="109" t="s">
        <v>309</v>
      </c>
      <c r="B22" s="85" t="s">
        <v>38</v>
      </c>
      <c r="C22" s="1" t="str">
        <f>"R0"&amp;_xlfn.NUMBERVALUE(RIGHT(C21,4))+10</f>
        <v>R0100</v>
      </c>
      <c r="D22" s="133"/>
      <c r="E22" s="133"/>
      <c r="F22" s="133"/>
      <c r="H22" s="133"/>
      <c r="I22" s="133"/>
      <c r="J22" s="133"/>
      <c r="L22" s="138"/>
    </row>
    <row r="23" spans="1:12">
      <c r="A23" s="109" t="s">
        <v>310</v>
      </c>
      <c r="B23" s="85" t="s">
        <v>38</v>
      </c>
      <c r="C23" s="1" t="str">
        <f t="shared" ref="C23:C31" si="1">"R0"&amp;_xlfn.NUMBERVALUE(RIGHT(C22,4))+10</f>
        <v>R0110</v>
      </c>
      <c r="D23" s="133"/>
      <c r="E23" s="133"/>
      <c r="F23" s="133"/>
      <c r="H23" s="133"/>
      <c r="I23" s="133"/>
      <c r="J23" s="133"/>
      <c r="L23" s="138"/>
    </row>
    <row r="24" spans="1:12">
      <c r="A24" s="109" t="s">
        <v>311</v>
      </c>
      <c r="B24" s="85" t="s">
        <v>38</v>
      </c>
      <c r="C24" s="1" t="str">
        <f t="shared" si="1"/>
        <v>R0120</v>
      </c>
      <c r="D24" s="133"/>
      <c r="E24" s="133"/>
      <c r="F24" s="133"/>
      <c r="H24" s="133"/>
      <c r="I24" s="133"/>
      <c r="J24" s="133"/>
      <c r="L24" s="138"/>
    </row>
    <row r="25" spans="1:12">
      <c r="A25" s="109" t="s">
        <v>312</v>
      </c>
      <c r="B25" s="85" t="s">
        <v>38</v>
      </c>
      <c r="C25" s="1" t="str">
        <f t="shared" si="1"/>
        <v>R0130</v>
      </c>
      <c r="D25" s="133"/>
      <c r="E25" s="133"/>
      <c r="F25" s="133"/>
      <c r="H25" s="133"/>
      <c r="I25" s="133"/>
      <c r="J25" s="133"/>
      <c r="L25" s="138"/>
    </row>
    <row r="26" spans="1:12">
      <c r="A26" s="109" t="s">
        <v>313</v>
      </c>
      <c r="B26" s="85" t="s">
        <v>38</v>
      </c>
      <c r="C26" s="1" t="str">
        <f t="shared" si="1"/>
        <v>R0140</v>
      </c>
      <c r="D26" s="133"/>
      <c r="E26" s="133"/>
      <c r="F26" s="133"/>
      <c r="H26" s="133"/>
      <c r="I26" s="133"/>
      <c r="J26" s="133"/>
      <c r="L26" s="138"/>
    </row>
    <row r="27" spans="1:12">
      <c r="A27" s="109" t="s">
        <v>314</v>
      </c>
      <c r="B27" s="85" t="s">
        <v>38</v>
      </c>
      <c r="C27" s="1" t="str">
        <f t="shared" si="1"/>
        <v>R0150</v>
      </c>
      <c r="D27" s="133"/>
      <c r="E27" s="133"/>
      <c r="F27" s="133"/>
      <c r="H27" s="133"/>
      <c r="I27" s="133"/>
      <c r="J27" s="133"/>
      <c r="L27" s="138"/>
    </row>
    <row r="28" spans="1:12">
      <c r="A28" s="109" t="s">
        <v>315</v>
      </c>
      <c r="B28" s="85" t="s">
        <v>38</v>
      </c>
      <c r="C28" s="1" t="str">
        <f t="shared" si="1"/>
        <v>R0160</v>
      </c>
      <c r="D28" s="133"/>
      <c r="E28" s="133"/>
      <c r="F28" s="133"/>
      <c r="H28" s="133"/>
      <c r="I28" s="133"/>
      <c r="J28" s="133"/>
      <c r="L28" s="138"/>
    </row>
    <row r="29" spans="1:12">
      <c r="A29" s="109" t="s">
        <v>316</v>
      </c>
      <c r="B29" s="85" t="s">
        <v>38</v>
      </c>
      <c r="C29" s="1" t="str">
        <f t="shared" si="1"/>
        <v>R0170</v>
      </c>
      <c r="D29" s="133"/>
      <c r="E29" s="133"/>
      <c r="F29" s="133"/>
      <c r="H29" s="133"/>
      <c r="I29" s="133"/>
      <c r="J29" s="133"/>
      <c r="L29" s="138"/>
    </row>
    <row r="30" spans="1:12">
      <c r="A30" s="109" t="s">
        <v>317</v>
      </c>
      <c r="B30" s="85" t="s">
        <v>38</v>
      </c>
      <c r="C30" s="1" t="str">
        <f t="shared" si="1"/>
        <v>R0180</v>
      </c>
      <c r="D30" s="133"/>
      <c r="E30" s="133"/>
      <c r="F30" s="133"/>
      <c r="H30" s="133"/>
      <c r="I30" s="133"/>
      <c r="J30" s="133"/>
      <c r="L30" s="138"/>
    </row>
    <row r="31" spans="1:12">
      <c r="A31" s="109" t="s">
        <v>318</v>
      </c>
      <c r="B31" s="85" t="s">
        <v>38</v>
      </c>
      <c r="C31" s="1" t="str">
        <f t="shared" si="1"/>
        <v>R0190</v>
      </c>
      <c r="D31" s="133"/>
      <c r="E31" s="133"/>
      <c r="F31" s="133"/>
      <c r="H31" s="133"/>
      <c r="I31" s="133"/>
      <c r="J31" s="133"/>
      <c r="L31" s="138"/>
    </row>
    <row r="32" spans="1:12">
      <c r="A32" s="109" t="s">
        <v>319</v>
      </c>
      <c r="B32" s="85" t="s">
        <v>38</v>
      </c>
      <c r="C32" s="1" t="str">
        <f>"R0"&amp;_xlfn.NUMBERVALUE(RIGHT(C31,4))+10</f>
        <v>R0200</v>
      </c>
      <c r="D32" s="133"/>
      <c r="E32" s="133"/>
      <c r="F32" s="133"/>
      <c r="H32" s="133"/>
      <c r="I32" s="133"/>
      <c r="J32" s="133"/>
      <c r="L32" s="138"/>
    </row>
    <row r="33" spans="1:12">
      <c r="A33" s="109" t="s">
        <v>320</v>
      </c>
      <c r="B33" s="85" t="s">
        <v>38</v>
      </c>
      <c r="C33" s="1" t="str">
        <f>"R0"&amp;_xlfn.NUMBERVALUE(RIGHT(C32,4))+10</f>
        <v>R0210</v>
      </c>
      <c r="D33" s="133"/>
      <c r="E33" s="133"/>
      <c r="F33" s="133"/>
      <c r="H33" s="133"/>
      <c r="I33" s="133"/>
      <c r="J33" s="133"/>
      <c r="L33" s="138"/>
    </row>
    <row r="34" spans="1:12" ht="15" customHeight="1">
      <c r="A34"/>
      <c r="B34"/>
      <c r="D34" s="68"/>
      <c r="E34" s="68"/>
      <c r="F34" s="68"/>
      <c r="H34" s="68"/>
      <c r="I34" s="68"/>
      <c r="J34" s="68"/>
    </row>
    <row r="35" spans="1:12" s="78" customFormat="1" ht="63" customHeight="1">
      <c r="B35" s="62"/>
      <c r="C35" s="1"/>
      <c r="D35" s="84" t="s">
        <v>321</v>
      </c>
      <c r="E35" s="84" t="s">
        <v>322</v>
      </c>
      <c r="F35" s="84" t="s">
        <v>75</v>
      </c>
      <c r="G35" s="1"/>
      <c r="H35" s="84" t="s">
        <v>321</v>
      </c>
      <c r="I35" s="84" t="s">
        <v>322</v>
      </c>
      <c r="J35" s="84" t="s">
        <v>75</v>
      </c>
    </row>
    <row r="36" spans="1:12" s="78" customFormat="1">
      <c r="A36" s="109" t="s">
        <v>323</v>
      </c>
      <c r="B36" s="85" t="s">
        <v>38</v>
      </c>
      <c r="C36" s="1" t="str">
        <f>"R0"&amp;_xlfn.NUMBERVALUE(RIGHT(C33,4))+10</f>
        <v>R0220</v>
      </c>
      <c r="D36" s="133"/>
      <c r="E36" s="133"/>
      <c r="F36" s="133"/>
      <c r="G36" s="1"/>
      <c r="H36" s="133"/>
      <c r="I36" s="133"/>
      <c r="J36" s="133"/>
      <c r="L36" s="138"/>
    </row>
    <row r="37" spans="1:12" s="78" customFormat="1">
      <c r="A37" s="109" t="s">
        <v>324</v>
      </c>
      <c r="B37" s="85" t="s">
        <v>38</v>
      </c>
      <c r="C37" s="1" t="str">
        <f>"R0"&amp;_xlfn.NUMBERVALUE(RIGHT(C36,4))+10</f>
        <v>R0230</v>
      </c>
      <c r="D37" s="133"/>
      <c r="E37" s="133"/>
      <c r="F37" s="133"/>
      <c r="G37" s="1"/>
      <c r="H37" s="133"/>
      <c r="I37" s="133"/>
      <c r="J37" s="133"/>
      <c r="L37" s="138"/>
    </row>
    <row r="38" spans="1:12" s="78" customFormat="1">
      <c r="A38" s="109" t="s">
        <v>325</v>
      </c>
      <c r="B38" s="85" t="s">
        <v>38</v>
      </c>
      <c r="C38" s="1" t="str">
        <f>"R0"&amp;_xlfn.NUMBERVALUE(RIGHT(C37,4))+10</f>
        <v>R0240</v>
      </c>
      <c r="D38" s="133"/>
      <c r="E38" s="133"/>
      <c r="F38" s="133"/>
      <c r="G38" s="1"/>
      <c r="H38" s="133"/>
      <c r="I38" s="133"/>
      <c r="J38" s="133"/>
      <c r="L38" s="138"/>
    </row>
    <row r="39" spans="1:12"/>
    <row r="40" spans="1:12"/>
  </sheetData>
  <sheetProtection algorithmName="SHA-512" hashValue="uD0UXAGbgp4+5tdMQkAVZIjwG1Fbryf0kZ+1ofsATxERpr3Z6gh2CBJuQ+qG2kEBAyA687TOflIG2dRZxWWR7w==" saltValue="DpnIvfBiEj8lyHJbTIzM2g==" spinCount="100000" sheet="1" objects="1" scenarios="1" formatCells="0" selectLockedCells="1"/>
  <mergeCells count="8">
    <mergeCell ref="D10:F10"/>
    <mergeCell ref="H10:J10"/>
    <mergeCell ref="A6:A7"/>
    <mergeCell ref="D6:J6"/>
    <mergeCell ref="D8:F8"/>
    <mergeCell ref="H8:J8"/>
    <mergeCell ref="D9:F9"/>
    <mergeCell ref="H9:J9"/>
  </mergeCells>
  <conditionalFormatting sqref="D13:D33 H13:H33 D36:F38 H36:J38">
    <cfRule type="containsBlanks" dxfId="23" priority="16" stopIfTrue="1">
      <formula>LEN(TRIM(D13))=0</formula>
    </cfRule>
  </conditionalFormatting>
  <conditionalFormatting sqref="D7:F7">
    <cfRule type="containsBlanks" dxfId="22" priority="2" stopIfTrue="1">
      <formula>LEN(TRIM(D7))=0</formula>
    </cfRule>
  </conditionalFormatting>
  <conditionalFormatting sqref="E14:F33">
    <cfRule type="containsBlanks" dxfId="21" priority="15" stopIfTrue="1">
      <formula>LEN(TRIM(E14))=0</formula>
    </cfRule>
  </conditionalFormatting>
  <conditionalFormatting sqref="G13:G14">
    <cfRule type="expression" dxfId="20" priority="34">
      <formula>G13&lt;0</formula>
    </cfRule>
  </conditionalFormatting>
  <conditionalFormatting sqref="H7:J7">
    <cfRule type="containsBlanks" dxfId="19" priority="1" stopIfTrue="1">
      <formula>LEN(TRIM(H7))=0</formula>
    </cfRule>
  </conditionalFormatting>
  <conditionalFormatting sqref="I14:J33">
    <cfRule type="containsBlanks" dxfId="18" priority="13" stopIfTrue="1">
      <formula>LEN(TRIM(I14))=0</formula>
    </cfRule>
  </conditionalFormatting>
  <hyperlinks>
    <hyperlink ref="A1" location="'Navigation tab'!A1" display="To navigation tab" xr:uid="{C6772FA6-7DB4-4AD6-A93B-22C3A931AF4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7C2B-DA79-42CE-88B0-DBAFD801D91C}">
  <dimension ref="A1:N18"/>
  <sheetViews>
    <sheetView zoomScale="55" zoomScaleNormal="55" workbookViewId="0"/>
  </sheetViews>
  <sheetFormatPr defaultColWidth="0" defaultRowHeight="14.5" zeroHeight="1"/>
  <cols>
    <col min="1" max="2" width="15" style="1" customWidth="1"/>
    <col min="3" max="3" width="29.1796875" style="1" customWidth="1"/>
    <col min="4" max="4" width="10.1796875" style="1" hidden="1" customWidth="1"/>
    <col min="5" max="5" width="38.453125" style="1" customWidth="1"/>
    <col min="6" max="6" width="40.81640625" style="1" customWidth="1"/>
    <col min="7" max="7" width="37.453125" style="1" customWidth="1"/>
    <col min="8" max="8" width="8" style="1" customWidth="1"/>
    <col min="9" max="9" width="38.7265625" style="1" customWidth="1"/>
    <col min="10" max="10" width="36.453125" style="1" bestFit="1" customWidth="1"/>
    <col min="11" max="11" width="31.26953125" style="1" bestFit="1" customWidth="1"/>
    <col min="12" max="12" width="9.1796875" style="1" customWidth="1"/>
    <col min="13" max="13" width="78.26953125" style="1" bestFit="1" customWidth="1"/>
    <col min="14" max="14" width="9.1796875" style="1" customWidth="1"/>
    <col min="15" max="16384" width="9.1796875" style="1" hidden="1"/>
  </cols>
  <sheetData>
    <row r="1" spans="1:13" ht="15" thickBot="1">
      <c r="A1" s="30" t="s">
        <v>30</v>
      </c>
      <c r="B1" s="112"/>
      <c r="J1"/>
    </row>
    <row r="2" spans="1:13" ht="16">
      <c r="A2" s="20" t="s">
        <v>337</v>
      </c>
      <c r="B2" s="59"/>
      <c r="C2" s="59"/>
      <c r="D2" s="59"/>
      <c r="E2" s="59"/>
      <c r="F2" s="59"/>
      <c r="G2" s="59"/>
      <c r="H2" s="59"/>
      <c r="I2" s="59"/>
      <c r="J2" s="60" t="str">
        <f>'Participant Information'!C2</f>
        <v>[Name undertaking missing - Please enter under Participant Information]</v>
      </c>
    </row>
    <row r="3" spans="1:13" ht="16">
      <c r="A3" s="21" t="str">
        <f>'Participant Information'!A3</f>
        <v>Version 2.0</v>
      </c>
      <c r="B3" s="21"/>
      <c r="C3" s="21"/>
      <c r="D3" s="21"/>
      <c r="E3" s="21"/>
      <c r="F3" s="21"/>
      <c r="G3" s="21"/>
      <c r="H3" s="21"/>
      <c r="I3" s="21"/>
      <c r="J3" s="60" t="str">
        <f>'Participant Information'!C3</f>
        <v>[Participant ID missing - Please enter under Participant Information]</v>
      </c>
    </row>
    <row r="4" spans="1:13" ht="16">
      <c r="A4" s="63" t="s">
        <v>518</v>
      </c>
      <c r="B4" s="63"/>
      <c r="C4" s="63"/>
      <c r="D4" s="63"/>
      <c r="E4" s="63"/>
      <c r="F4" s="63"/>
      <c r="G4" s="63"/>
      <c r="H4" s="63"/>
      <c r="I4" s="63"/>
      <c r="J4" s="60" t="str">
        <f>'Participant Information'!C4</f>
        <v>[Type of undertaking - Please enter under Participant Information]</v>
      </c>
    </row>
    <row r="5" spans="1:13" ht="16">
      <c r="A5" s="64"/>
      <c r="B5" s="64"/>
      <c r="C5" s="64"/>
      <c r="D5" s="64"/>
      <c r="E5" s="62"/>
      <c r="F5" s="62"/>
      <c r="G5" s="65"/>
      <c r="H5" s="65"/>
      <c r="I5" s="62"/>
      <c r="J5"/>
    </row>
    <row r="6" spans="1:13" ht="53.25" customHeight="1">
      <c r="A6" s="265" t="s">
        <v>31</v>
      </c>
      <c r="B6" s="265"/>
      <c r="C6" s="265"/>
      <c r="D6" s="139"/>
      <c r="E6" s="203" t="s">
        <v>32</v>
      </c>
      <c r="F6" s="204"/>
      <c r="G6" s="204"/>
      <c r="H6" s="204"/>
      <c r="I6" s="204"/>
      <c r="J6" s="204"/>
      <c r="K6" s="205"/>
      <c r="M6" s="140" t="s">
        <v>806</v>
      </c>
    </row>
    <row r="7" spans="1:13" ht="15.75" hidden="1" customHeight="1">
      <c r="A7" s="66"/>
      <c r="B7" s="38"/>
      <c r="C7" s="67"/>
      <c r="D7" s="67"/>
      <c r="E7" s="126" t="s">
        <v>239</v>
      </c>
      <c r="F7" s="126" t="s">
        <v>536</v>
      </c>
      <c r="G7" s="126" t="s">
        <v>537</v>
      </c>
      <c r="I7" s="126" t="s">
        <v>535</v>
      </c>
      <c r="J7" s="126" t="s">
        <v>538</v>
      </c>
      <c r="K7" s="126" t="s">
        <v>539</v>
      </c>
      <c r="M7" s="126" t="s">
        <v>614</v>
      </c>
    </row>
    <row r="8" spans="1:13" ht="48.75" customHeight="1">
      <c r="E8" s="252" t="s">
        <v>519</v>
      </c>
      <c r="F8" s="252"/>
      <c r="G8" s="264"/>
      <c r="I8" s="224" t="s">
        <v>520</v>
      </c>
      <c r="J8" s="224"/>
      <c r="K8" s="259"/>
      <c r="M8" s="152"/>
    </row>
    <row r="9" spans="1:13">
      <c r="A9" s="141"/>
      <c r="B9" s="141"/>
      <c r="C9" s="141"/>
      <c r="D9" s="141"/>
      <c r="E9" s="135" t="s">
        <v>506</v>
      </c>
      <c r="F9" s="142" t="s">
        <v>507</v>
      </c>
      <c r="G9" s="143" t="s">
        <v>508</v>
      </c>
      <c r="I9" s="44" t="s">
        <v>506</v>
      </c>
      <c r="J9" s="44" t="s">
        <v>507</v>
      </c>
      <c r="K9" s="44" t="s">
        <v>508</v>
      </c>
    </row>
    <row r="10" spans="1:13">
      <c r="A10" s="141"/>
      <c r="B10" s="141"/>
      <c r="C10" s="141"/>
      <c r="D10" s="141"/>
      <c r="E10" s="144" t="s">
        <v>622</v>
      </c>
      <c r="F10" s="145" t="s">
        <v>623</v>
      </c>
      <c r="G10" s="146" t="s">
        <v>624</v>
      </c>
      <c r="I10" s="107"/>
      <c r="J10" s="107"/>
      <c r="K10" s="107"/>
    </row>
    <row r="11" spans="1:13" ht="22.5" customHeight="1">
      <c r="A11" s="216" t="s">
        <v>510</v>
      </c>
      <c r="B11" s="147"/>
      <c r="C11" s="148" t="s">
        <v>615</v>
      </c>
      <c r="D11" s="92" t="s">
        <v>263</v>
      </c>
      <c r="E11" s="133"/>
      <c r="F11" s="133"/>
      <c r="G11" s="133"/>
      <c r="I11" s="133"/>
      <c r="J11" s="133"/>
      <c r="K11" s="133"/>
      <c r="M11" s="152"/>
    </row>
    <row r="12" spans="1:13">
      <c r="A12" s="217"/>
      <c r="B12" s="149" t="s">
        <v>511</v>
      </c>
      <c r="C12" s="148" t="s">
        <v>616</v>
      </c>
      <c r="D12" s="92" t="s">
        <v>265</v>
      </c>
      <c r="E12" s="133"/>
      <c r="F12" s="133"/>
      <c r="G12" s="133"/>
      <c r="I12" s="133"/>
      <c r="J12" s="133"/>
      <c r="K12" s="133"/>
      <c r="M12" s="152"/>
    </row>
    <row r="13" spans="1:13">
      <c r="A13" s="217"/>
      <c r="B13" s="150" t="s">
        <v>512</v>
      </c>
      <c r="C13" s="148" t="s">
        <v>617</v>
      </c>
      <c r="D13" s="92" t="s">
        <v>267</v>
      </c>
      <c r="E13" s="133"/>
      <c r="F13" s="133"/>
      <c r="G13" s="133"/>
      <c r="I13" s="133"/>
      <c r="J13" s="133"/>
      <c r="K13" s="133"/>
      <c r="M13" s="152"/>
    </row>
    <row r="14" spans="1:13">
      <c r="A14" s="217"/>
      <c r="B14" s="150" t="s">
        <v>513</v>
      </c>
      <c r="C14" s="148" t="s">
        <v>618</v>
      </c>
      <c r="D14" s="92" t="s">
        <v>269</v>
      </c>
      <c r="E14" s="133"/>
      <c r="F14" s="133"/>
      <c r="G14" s="133"/>
      <c r="I14" s="133"/>
      <c r="J14" s="133"/>
      <c r="K14" s="133"/>
      <c r="M14" s="152"/>
    </row>
    <row r="15" spans="1:13">
      <c r="A15" s="217"/>
      <c r="B15" s="150" t="s">
        <v>514</v>
      </c>
      <c r="C15" s="148" t="s">
        <v>619</v>
      </c>
      <c r="D15" s="92" t="s">
        <v>271</v>
      </c>
      <c r="E15" s="133"/>
      <c r="F15" s="133"/>
      <c r="G15" s="133"/>
      <c r="I15" s="133"/>
      <c r="J15" s="133"/>
      <c r="K15" s="133"/>
      <c r="M15" s="152"/>
    </row>
    <row r="16" spans="1:13">
      <c r="A16" s="217"/>
      <c r="B16" s="150" t="s">
        <v>515</v>
      </c>
      <c r="C16" s="148" t="s">
        <v>620</v>
      </c>
      <c r="D16" s="92" t="s">
        <v>273</v>
      </c>
      <c r="E16" s="133"/>
      <c r="F16" s="133"/>
      <c r="G16" s="133"/>
      <c r="I16" s="133"/>
      <c r="J16" s="133"/>
      <c r="K16" s="133"/>
      <c r="M16" s="152"/>
    </row>
    <row r="17" spans="1:13" ht="28">
      <c r="A17" s="218"/>
      <c r="B17" s="151" t="s">
        <v>516</v>
      </c>
      <c r="C17" s="148" t="s">
        <v>621</v>
      </c>
      <c r="D17" s="92" t="s">
        <v>275</v>
      </c>
      <c r="E17" s="133"/>
      <c r="F17" s="133"/>
      <c r="G17" s="133"/>
      <c r="I17" s="133"/>
      <c r="J17" s="133"/>
      <c r="K17" s="133"/>
      <c r="M17" s="152"/>
    </row>
    <row r="18" spans="1:13"/>
  </sheetData>
  <sheetProtection algorithmName="SHA-512" hashValue="B8wBv3JSgLn9LVkWQISGWqaeCwi6m+RGw5zP2x2PlHLv6IeFVfC2r7gwebUkNATOwdK8nNqf5PBde9r9SwQ8SQ==" saltValue="kujYc9P70GNZr3+U2Mh01Q==" spinCount="100000" sheet="1" objects="1" scenarios="1" formatCells="0" selectLockedCells="1"/>
  <mergeCells count="5">
    <mergeCell ref="A11:A17"/>
    <mergeCell ref="I8:K8"/>
    <mergeCell ref="E8:G8"/>
    <mergeCell ref="A6:C6"/>
    <mergeCell ref="E6:K6"/>
  </mergeCells>
  <conditionalFormatting sqref="E7:G7">
    <cfRule type="containsBlanks" dxfId="17" priority="5" stopIfTrue="1">
      <formula>LEN(TRIM(E7))=0</formula>
    </cfRule>
  </conditionalFormatting>
  <conditionalFormatting sqref="E11:G17 I11:K17">
    <cfRule type="containsBlanks" dxfId="16" priority="7" stopIfTrue="1">
      <formula>LEN(TRIM(E11))=0</formula>
    </cfRule>
  </conditionalFormatting>
  <conditionalFormatting sqref="I7:K7">
    <cfRule type="containsBlanks" dxfId="15" priority="2" stopIfTrue="1">
      <formula>LEN(TRIM(I7))=0</formula>
    </cfRule>
  </conditionalFormatting>
  <conditionalFormatting sqref="M7">
    <cfRule type="containsBlanks" dxfId="14" priority="1" stopIfTrue="1">
      <formula>LEN(TRIM(M7))=0</formula>
    </cfRule>
  </conditionalFormatting>
  <hyperlinks>
    <hyperlink ref="A1" location="'Navigation tab'!A1" display="To navigation tab" xr:uid="{FC8D7ED1-CE89-42DA-B1D3-FF9C46835C6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32FB-E061-4A29-A15E-2C48EA16D139}">
  <dimension ref="A1:N87"/>
  <sheetViews>
    <sheetView topLeftCell="D8" zoomScale="85" zoomScaleNormal="85" workbookViewId="0">
      <selection activeCell="C32" sqref="C32"/>
    </sheetView>
  </sheetViews>
  <sheetFormatPr defaultColWidth="0" defaultRowHeight="14.5" zeroHeight="1"/>
  <cols>
    <col min="1" max="1" width="45.81640625" style="1" customWidth="1"/>
    <col min="2" max="2" width="8.54296875" style="1" hidden="1" customWidth="1"/>
    <col min="3" max="3" width="41.453125" style="1" bestFit="1" customWidth="1"/>
    <col min="4" max="4" width="25.7265625" style="1" customWidth="1"/>
    <col min="5" max="5" width="28.26953125" style="1" customWidth="1"/>
    <col min="6" max="6" width="31.453125" style="1" bestFit="1" customWidth="1"/>
    <col min="7" max="7" width="36.26953125" style="1" customWidth="1"/>
    <col min="8" max="8" width="6.7265625" style="1" customWidth="1"/>
    <col min="9" max="9" width="25.7265625" style="1" customWidth="1"/>
    <col min="10" max="10" width="27" style="1" customWidth="1"/>
    <col min="11" max="11" width="10.26953125" style="1" customWidth="1"/>
    <col min="12" max="12" width="9.453125" style="62" customWidth="1"/>
    <col min="13" max="13" width="92.453125" style="1" customWidth="1"/>
    <col min="14" max="14" width="10.7265625" style="1" customWidth="1"/>
    <col min="15" max="16384" width="10.7265625" style="1" hidden="1"/>
  </cols>
  <sheetData>
    <row r="1" spans="1:13" ht="15" customHeight="1" thickBot="1">
      <c r="A1" s="30" t="s">
        <v>30</v>
      </c>
      <c r="I1" s="62"/>
      <c r="J1" s="62"/>
      <c r="K1" s="62"/>
    </row>
    <row r="2" spans="1:13" s="28" customFormat="1" ht="15.75" customHeight="1">
      <c r="A2" s="19" t="s">
        <v>337</v>
      </c>
      <c r="B2" s="153"/>
      <c r="C2" s="153"/>
      <c r="D2" s="153"/>
      <c r="E2" s="153"/>
      <c r="F2" s="60" t="str">
        <f>'Participant Information'!C2</f>
        <v>[Name undertaking missing - Please enter under Participant Information]</v>
      </c>
      <c r="G2" s="62"/>
      <c r="H2" s="62"/>
      <c r="I2" s="62"/>
      <c r="J2" s="62"/>
      <c r="K2" s="62"/>
      <c r="L2" s="62"/>
      <c r="M2" s="78"/>
    </row>
    <row r="3" spans="1:13" s="28" customFormat="1" ht="15.75" customHeight="1">
      <c r="A3" s="35" t="str">
        <f>'Participant Information'!A3</f>
        <v>Version 2.0</v>
      </c>
      <c r="B3" s="153"/>
      <c r="C3" s="153"/>
      <c r="D3" s="153"/>
      <c r="E3" s="153"/>
      <c r="F3" s="60" t="str">
        <f>'Participant Information'!C3</f>
        <v>[Participant ID missing - Please enter under Participant Information]</v>
      </c>
      <c r="G3" s="62"/>
      <c r="H3" s="62"/>
      <c r="I3" s="62"/>
      <c r="J3" s="62"/>
      <c r="K3" s="62"/>
      <c r="L3" s="62"/>
      <c r="M3" s="78"/>
    </row>
    <row r="4" spans="1:13" s="28" customFormat="1" ht="15.75" customHeight="1">
      <c r="A4" s="98" t="s">
        <v>443</v>
      </c>
      <c r="B4" s="153"/>
      <c r="C4" s="153"/>
      <c r="D4" s="153"/>
      <c r="E4" s="153"/>
      <c r="F4" s="60" t="str">
        <f>'Participant Information'!C4</f>
        <v>[Type of undertaking - Please enter under Participant Information]</v>
      </c>
      <c r="G4" s="62"/>
      <c r="H4" s="62"/>
      <c r="I4" s="62"/>
      <c r="J4" s="62"/>
      <c r="K4" s="62"/>
      <c r="L4" s="62"/>
      <c r="M4" s="78"/>
    </row>
    <row r="5" spans="1:13" s="28" customFormat="1" ht="16">
      <c r="A5" s="64"/>
      <c r="B5" s="62"/>
      <c r="C5" s="62"/>
      <c r="D5" s="62"/>
      <c r="E5" s="62"/>
      <c r="F5" s="62"/>
      <c r="G5" s="62"/>
      <c r="H5" s="62"/>
      <c r="I5" s="62"/>
      <c r="J5" s="62"/>
      <c r="K5" s="62"/>
      <c r="L5" s="62"/>
      <c r="M5" s="78"/>
    </row>
    <row r="6" spans="1:13" s="28" customFormat="1" ht="47.25" customHeight="1">
      <c r="A6" s="206" t="s">
        <v>717</v>
      </c>
      <c r="B6" s="86" t="s">
        <v>32</v>
      </c>
      <c r="C6" s="203" t="s">
        <v>32</v>
      </c>
      <c r="D6" s="204"/>
      <c r="E6" s="204"/>
      <c r="F6" s="204"/>
      <c r="G6" s="205"/>
      <c r="H6" s="62"/>
      <c r="I6" s="62"/>
      <c r="J6" s="62"/>
      <c r="K6" s="62"/>
      <c r="L6" s="62"/>
      <c r="M6" s="23" t="s">
        <v>806</v>
      </c>
    </row>
    <row r="7" spans="1:13" s="28" customFormat="1" ht="15" hidden="1" customHeight="1">
      <c r="A7" s="206"/>
      <c r="B7" s="62"/>
      <c r="C7" s="154"/>
      <c r="D7" s="155"/>
      <c r="E7" s="156" t="s">
        <v>509</v>
      </c>
      <c r="F7" s="156" t="s">
        <v>260</v>
      </c>
      <c r="G7" s="157" t="s">
        <v>261</v>
      </c>
      <c r="H7" s="62"/>
      <c r="I7" s="92" t="s">
        <v>540</v>
      </c>
      <c r="J7" s="92" t="s">
        <v>279</v>
      </c>
      <c r="K7" s="62"/>
      <c r="L7" s="62"/>
      <c r="M7" s="92" t="s">
        <v>444</v>
      </c>
    </row>
    <row r="8" spans="1:13" ht="51.75" customHeight="1">
      <c r="A8" s="38"/>
      <c r="B8" s="158" t="s">
        <v>534</v>
      </c>
      <c r="E8" s="104" t="s">
        <v>33</v>
      </c>
      <c r="G8" s="159" t="s">
        <v>34</v>
      </c>
      <c r="H8" s="62"/>
      <c r="I8" s="62"/>
      <c r="J8" s="62"/>
      <c r="K8" s="62"/>
      <c r="L8" s="158"/>
      <c r="M8" s="152"/>
    </row>
    <row r="9" spans="1:13" ht="90.75" customHeight="1">
      <c r="A9" s="38"/>
      <c r="B9" s="38"/>
      <c r="E9" s="160" t="s">
        <v>340</v>
      </c>
      <c r="G9" s="105" t="s">
        <v>35</v>
      </c>
      <c r="H9" s="62"/>
      <c r="I9" s="62"/>
      <c r="J9" s="62"/>
      <c r="K9" s="62"/>
      <c r="L9" s="158"/>
      <c r="M9" s="158"/>
    </row>
    <row r="10" spans="1:13" s="74" customFormat="1" ht="50.15" customHeight="1">
      <c r="A10" s="38"/>
      <c r="B10" s="38"/>
      <c r="E10" s="161" t="s">
        <v>36</v>
      </c>
      <c r="G10" s="161" t="s">
        <v>36</v>
      </c>
      <c r="H10" s="62"/>
      <c r="I10" s="62"/>
      <c r="J10" s="62"/>
      <c r="K10" s="62"/>
      <c r="L10" s="62"/>
      <c r="M10" s="62"/>
    </row>
    <row r="11" spans="1:13" ht="23.25" customHeight="1">
      <c r="B11" s="1" t="s">
        <v>263</v>
      </c>
      <c r="C11" s="162" t="s">
        <v>341</v>
      </c>
      <c r="D11" s="163" t="s">
        <v>38</v>
      </c>
      <c r="E11" s="7"/>
      <c r="G11" s="7"/>
      <c r="H11" s="62"/>
      <c r="I11" s="62"/>
      <c r="J11" s="62"/>
      <c r="K11" s="62"/>
      <c r="M11" s="152"/>
    </row>
    <row r="12" spans="1:13">
      <c r="H12" s="62"/>
    </row>
    <row r="13" spans="1:13" ht="30" customHeight="1">
      <c r="E13" s="252" t="s">
        <v>33</v>
      </c>
      <c r="F13" s="253"/>
      <c r="G13" s="69" t="s">
        <v>34</v>
      </c>
      <c r="H13" s="62"/>
      <c r="I13" s="62"/>
      <c r="J13" s="62"/>
      <c r="L13" s="1"/>
    </row>
    <row r="14" spans="1:13" ht="45.75" customHeight="1">
      <c r="E14" s="267" t="s">
        <v>340</v>
      </c>
      <c r="F14" s="268"/>
      <c r="G14" s="164" t="s">
        <v>35</v>
      </c>
      <c r="H14" s="62"/>
      <c r="I14" s="62"/>
      <c r="J14" s="62"/>
      <c r="L14" s="1"/>
    </row>
    <row r="15" spans="1:13" ht="28">
      <c r="E15" s="269" t="s">
        <v>36</v>
      </c>
      <c r="F15" s="270"/>
      <c r="G15" s="132" t="s">
        <v>36</v>
      </c>
      <c r="H15" s="62"/>
      <c r="I15" s="62"/>
      <c r="J15" s="62"/>
      <c r="L15" s="1"/>
    </row>
    <row r="16" spans="1:13" ht="19.5" customHeight="1">
      <c r="C16" s="132" t="s">
        <v>342</v>
      </c>
      <c r="E16" s="132" t="s">
        <v>343</v>
      </c>
      <c r="F16" s="132" t="s">
        <v>344</v>
      </c>
      <c r="G16" s="132" t="s">
        <v>345</v>
      </c>
      <c r="H16" s="62"/>
      <c r="I16" s="266" t="s">
        <v>46</v>
      </c>
      <c r="J16" s="240" t="s">
        <v>346</v>
      </c>
      <c r="L16" s="1"/>
    </row>
    <row r="17" spans="1:13" ht="15" customHeight="1">
      <c r="A17" s="165">
        <v>1</v>
      </c>
      <c r="B17" s="1" t="s">
        <v>265</v>
      </c>
      <c r="C17" s="13"/>
      <c r="D17" s="166" t="s">
        <v>38</v>
      </c>
      <c r="E17" s="13"/>
      <c r="F17" s="13"/>
      <c r="G17" s="13"/>
      <c r="H17" s="62"/>
      <c r="I17" s="167" t="str">
        <f>+IF(E17 &gt;= G17, "OK", "Error")</f>
        <v>OK</v>
      </c>
      <c r="J17" s="92"/>
      <c r="L17" s="1"/>
      <c r="M17" s="152"/>
    </row>
    <row r="18" spans="1:13" ht="15" customHeight="1">
      <c r="A18" s="165">
        <f>A17+1</f>
        <v>2</v>
      </c>
      <c r="B18" s="1" t="s">
        <v>267</v>
      </c>
      <c r="C18" s="13"/>
      <c r="D18" s="166" t="s">
        <v>38</v>
      </c>
      <c r="E18" s="13"/>
      <c r="F18" s="13"/>
      <c r="G18" s="13"/>
      <c r="H18" s="62"/>
      <c r="I18" s="167" t="str">
        <f t="shared" ref="I18:I66" si="0">+IF(E18 &gt;= G18, "OK", "Error")</f>
        <v>OK</v>
      </c>
      <c r="J18" s="167" t="str">
        <f>+IF(E17 &gt;= E18, "OK", "Error")</f>
        <v>OK</v>
      </c>
      <c r="L18" s="1"/>
      <c r="M18" s="152"/>
    </row>
    <row r="19" spans="1:13" ht="15" customHeight="1">
      <c r="A19" s="165">
        <f t="shared" ref="A19:A66" si="1">A18+1</f>
        <v>3</v>
      </c>
      <c r="B19" s="1" t="s">
        <v>269</v>
      </c>
      <c r="C19" s="13"/>
      <c r="D19" s="166" t="s">
        <v>38</v>
      </c>
      <c r="E19" s="13"/>
      <c r="F19" s="13"/>
      <c r="G19" s="13"/>
      <c r="H19" s="62"/>
      <c r="I19" s="167" t="str">
        <f t="shared" si="0"/>
        <v>OK</v>
      </c>
      <c r="J19" s="167" t="str">
        <f>+IF(E18 &gt;= E19, "OK", "Error")</f>
        <v>OK</v>
      </c>
      <c r="L19" s="1"/>
      <c r="M19" s="152"/>
    </row>
    <row r="20" spans="1:13" ht="15" customHeight="1">
      <c r="A20" s="165">
        <f t="shared" si="1"/>
        <v>4</v>
      </c>
      <c r="B20" s="1" t="s">
        <v>271</v>
      </c>
      <c r="C20" s="13"/>
      <c r="D20" s="166" t="s">
        <v>38</v>
      </c>
      <c r="E20" s="13"/>
      <c r="F20" s="13"/>
      <c r="G20" s="13"/>
      <c r="H20" s="62"/>
      <c r="I20" s="167" t="str">
        <f t="shared" si="0"/>
        <v>OK</v>
      </c>
      <c r="J20" s="167" t="str">
        <f t="shared" ref="J20:J65" si="2">+IF(E19 &gt;= E20, "OK", "Error")</f>
        <v>OK</v>
      </c>
      <c r="L20" s="1"/>
      <c r="M20" s="152"/>
    </row>
    <row r="21" spans="1:13" ht="15" customHeight="1">
      <c r="A21" s="165">
        <f t="shared" si="1"/>
        <v>5</v>
      </c>
      <c r="B21" s="1" t="s">
        <v>273</v>
      </c>
      <c r="C21" s="13"/>
      <c r="D21" s="166" t="s">
        <v>38</v>
      </c>
      <c r="E21" s="13"/>
      <c r="F21" s="13"/>
      <c r="G21" s="13"/>
      <c r="H21" s="62"/>
      <c r="I21" s="167" t="str">
        <f t="shared" si="0"/>
        <v>OK</v>
      </c>
      <c r="J21" s="167" t="str">
        <f t="shared" si="2"/>
        <v>OK</v>
      </c>
      <c r="L21" s="1"/>
      <c r="M21" s="152"/>
    </row>
    <row r="22" spans="1:13" ht="15" customHeight="1">
      <c r="A22" s="165">
        <f t="shared" si="1"/>
        <v>6</v>
      </c>
      <c r="B22" s="1" t="s">
        <v>275</v>
      </c>
      <c r="C22" s="13"/>
      <c r="D22" s="166" t="s">
        <v>38</v>
      </c>
      <c r="E22" s="13"/>
      <c r="F22" s="13"/>
      <c r="G22" s="13"/>
      <c r="H22" s="62"/>
      <c r="I22" s="167" t="str">
        <f t="shared" si="0"/>
        <v>OK</v>
      </c>
      <c r="J22" s="167" t="str">
        <f t="shared" si="2"/>
        <v>OK</v>
      </c>
      <c r="L22" s="1"/>
      <c r="M22" s="152"/>
    </row>
    <row r="23" spans="1:13" ht="15" customHeight="1">
      <c r="A23" s="165">
        <f t="shared" si="1"/>
        <v>7</v>
      </c>
      <c r="B23" s="1" t="s">
        <v>360</v>
      </c>
      <c r="C23" s="13"/>
      <c r="D23" s="166" t="s">
        <v>38</v>
      </c>
      <c r="E23" s="13"/>
      <c r="F23" s="13"/>
      <c r="G23" s="13"/>
      <c r="H23" s="62"/>
      <c r="I23" s="167" t="str">
        <f t="shared" si="0"/>
        <v>OK</v>
      </c>
      <c r="J23" s="167" t="str">
        <f t="shared" si="2"/>
        <v>OK</v>
      </c>
      <c r="L23" s="1"/>
      <c r="M23" s="152"/>
    </row>
    <row r="24" spans="1:13" ht="15" customHeight="1">
      <c r="A24" s="165">
        <f t="shared" si="1"/>
        <v>8</v>
      </c>
      <c r="B24" s="1" t="s">
        <v>361</v>
      </c>
      <c r="C24" s="13"/>
      <c r="D24" s="166" t="s">
        <v>38</v>
      </c>
      <c r="E24" s="13"/>
      <c r="F24" s="13"/>
      <c r="G24" s="13"/>
      <c r="H24" s="62"/>
      <c r="I24" s="167" t="str">
        <f t="shared" si="0"/>
        <v>OK</v>
      </c>
      <c r="J24" s="167" t="str">
        <f t="shared" si="2"/>
        <v>OK</v>
      </c>
      <c r="L24" s="1"/>
      <c r="M24" s="152"/>
    </row>
    <row r="25" spans="1:13" ht="15" customHeight="1">
      <c r="A25" s="165">
        <f t="shared" si="1"/>
        <v>9</v>
      </c>
      <c r="B25" s="1" t="s">
        <v>276</v>
      </c>
      <c r="C25" s="13"/>
      <c r="D25" s="166" t="s">
        <v>38</v>
      </c>
      <c r="E25" s="13"/>
      <c r="F25" s="13"/>
      <c r="G25" s="13"/>
      <c r="H25" s="62"/>
      <c r="I25" s="167" t="str">
        <f t="shared" si="0"/>
        <v>OK</v>
      </c>
      <c r="J25" s="167" t="str">
        <f t="shared" si="2"/>
        <v>OK</v>
      </c>
      <c r="L25" s="1"/>
      <c r="M25" s="152"/>
    </row>
    <row r="26" spans="1:13" ht="15" customHeight="1">
      <c r="A26" s="165">
        <f t="shared" si="1"/>
        <v>10</v>
      </c>
      <c r="B26" s="1" t="s">
        <v>283</v>
      </c>
      <c r="C26" s="13"/>
      <c r="D26" s="166" t="s">
        <v>38</v>
      </c>
      <c r="E26" s="13"/>
      <c r="F26" s="13"/>
      <c r="G26" s="13"/>
      <c r="H26" s="62"/>
      <c r="I26" s="167" t="str">
        <f t="shared" si="0"/>
        <v>OK</v>
      </c>
      <c r="J26" s="167" t="str">
        <f t="shared" si="2"/>
        <v>OK</v>
      </c>
      <c r="L26" s="1"/>
      <c r="M26" s="152"/>
    </row>
    <row r="27" spans="1:13" ht="15" customHeight="1">
      <c r="A27" s="165">
        <f t="shared" si="1"/>
        <v>11</v>
      </c>
      <c r="B27" s="1" t="s">
        <v>241</v>
      </c>
      <c r="C27" s="13"/>
      <c r="D27" s="166" t="s">
        <v>38</v>
      </c>
      <c r="E27" s="13"/>
      <c r="F27" s="13"/>
      <c r="G27" s="13"/>
      <c r="H27" s="62"/>
      <c r="I27" s="167" t="str">
        <f t="shared" si="0"/>
        <v>OK</v>
      </c>
      <c r="J27" s="167" t="str">
        <f t="shared" si="2"/>
        <v>OK</v>
      </c>
      <c r="L27" s="1"/>
      <c r="M27" s="152"/>
    </row>
    <row r="28" spans="1:13" ht="15" customHeight="1">
      <c r="A28" s="165">
        <f t="shared" si="1"/>
        <v>12</v>
      </c>
      <c r="B28" s="1" t="s">
        <v>243</v>
      </c>
      <c r="C28" s="13"/>
      <c r="D28" s="166" t="s">
        <v>38</v>
      </c>
      <c r="E28" s="13"/>
      <c r="F28" s="13"/>
      <c r="G28" s="13"/>
      <c r="H28" s="62"/>
      <c r="I28" s="167" t="str">
        <f t="shared" si="0"/>
        <v>OK</v>
      </c>
      <c r="J28" s="167" t="str">
        <f t="shared" si="2"/>
        <v>OK</v>
      </c>
      <c r="L28" s="1"/>
      <c r="M28" s="152"/>
    </row>
    <row r="29" spans="1:13" ht="15" customHeight="1">
      <c r="A29" s="165">
        <f t="shared" si="1"/>
        <v>13</v>
      </c>
      <c r="B29" s="1" t="s">
        <v>245</v>
      </c>
      <c r="C29" s="13"/>
      <c r="D29" s="166" t="s">
        <v>38</v>
      </c>
      <c r="E29" s="13"/>
      <c r="F29" s="13"/>
      <c r="G29" s="13"/>
      <c r="H29" s="62"/>
      <c r="I29" s="167" t="str">
        <f t="shared" si="0"/>
        <v>OK</v>
      </c>
      <c r="J29" s="167" t="str">
        <f t="shared" si="2"/>
        <v>OK</v>
      </c>
      <c r="L29" s="1"/>
      <c r="M29" s="152"/>
    </row>
    <row r="30" spans="1:13" ht="15" customHeight="1">
      <c r="A30" s="165">
        <f t="shared" si="1"/>
        <v>14</v>
      </c>
      <c r="B30" s="1" t="s">
        <v>247</v>
      </c>
      <c r="C30" s="13"/>
      <c r="D30" s="166" t="s">
        <v>38</v>
      </c>
      <c r="E30" s="13"/>
      <c r="F30" s="13"/>
      <c r="G30" s="13"/>
      <c r="H30" s="62"/>
      <c r="I30" s="167" t="str">
        <f t="shared" si="0"/>
        <v>OK</v>
      </c>
      <c r="J30" s="167" t="str">
        <f t="shared" si="2"/>
        <v>OK</v>
      </c>
      <c r="L30" s="1"/>
      <c r="M30" s="152"/>
    </row>
    <row r="31" spans="1:13" ht="15" customHeight="1">
      <c r="A31" s="165">
        <f t="shared" si="1"/>
        <v>15</v>
      </c>
      <c r="B31" s="1" t="s">
        <v>249</v>
      </c>
      <c r="C31" s="13"/>
      <c r="D31" s="166" t="s">
        <v>38</v>
      </c>
      <c r="E31" s="13"/>
      <c r="F31" s="13"/>
      <c r="G31" s="13"/>
      <c r="H31" s="62"/>
      <c r="I31" s="167" t="str">
        <f t="shared" si="0"/>
        <v>OK</v>
      </c>
      <c r="J31" s="167" t="str">
        <f t="shared" si="2"/>
        <v>OK</v>
      </c>
      <c r="L31" s="1"/>
      <c r="M31" s="152"/>
    </row>
    <row r="32" spans="1:13" ht="15" customHeight="1">
      <c r="A32" s="165">
        <f t="shared" si="1"/>
        <v>16</v>
      </c>
      <c r="B32" s="1" t="s">
        <v>370</v>
      </c>
      <c r="C32" s="13"/>
      <c r="D32" s="166" t="s">
        <v>38</v>
      </c>
      <c r="E32" s="13"/>
      <c r="F32" s="13"/>
      <c r="G32" s="13"/>
      <c r="H32" s="62"/>
      <c r="I32" s="167" t="str">
        <f t="shared" si="0"/>
        <v>OK</v>
      </c>
      <c r="J32" s="167" t="str">
        <f t="shared" si="2"/>
        <v>OK</v>
      </c>
      <c r="L32" s="1"/>
      <c r="M32" s="152"/>
    </row>
    <row r="33" spans="1:13" ht="15" customHeight="1">
      <c r="A33" s="165">
        <f t="shared" si="1"/>
        <v>17</v>
      </c>
      <c r="B33" s="1" t="s">
        <v>372</v>
      </c>
      <c r="C33" s="13"/>
      <c r="D33" s="166" t="s">
        <v>38</v>
      </c>
      <c r="E33" s="13"/>
      <c r="F33" s="13"/>
      <c r="G33" s="13"/>
      <c r="H33" s="62"/>
      <c r="I33" s="167" t="str">
        <f t="shared" si="0"/>
        <v>OK</v>
      </c>
      <c r="J33" s="167" t="str">
        <f t="shared" si="2"/>
        <v>OK</v>
      </c>
      <c r="L33" s="1"/>
      <c r="M33" s="152"/>
    </row>
    <row r="34" spans="1:13" ht="15" customHeight="1">
      <c r="A34" s="165">
        <f t="shared" si="1"/>
        <v>18</v>
      </c>
      <c r="B34" s="1" t="s">
        <v>374</v>
      </c>
      <c r="C34" s="13"/>
      <c r="D34" s="166" t="s">
        <v>38</v>
      </c>
      <c r="E34" s="13"/>
      <c r="F34" s="13"/>
      <c r="G34" s="13"/>
      <c r="H34" s="62"/>
      <c r="I34" s="167" t="str">
        <f t="shared" si="0"/>
        <v>OK</v>
      </c>
      <c r="J34" s="167" t="str">
        <f t="shared" si="2"/>
        <v>OK</v>
      </c>
      <c r="L34" s="1"/>
      <c r="M34" s="152"/>
    </row>
    <row r="35" spans="1:13" ht="15" customHeight="1">
      <c r="A35" s="165">
        <f t="shared" si="1"/>
        <v>19</v>
      </c>
      <c r="B35" s="1" t="s">
        <v>251</v>
      </c>
      <c r="C35" s="13"/>
      <c r="D35" s="166" t="s">
        <v>38</v>
      </c>
      <c r="E35" s="13"/>
      <c r="F35" s="13"/>
      <c r="G35" s="13"/>
      <c r="H35" s="62"/>
      <c r="I35" s="167" t="str">
        <f t="shared" si="0"/>
        <v>OK</v>
      </c>
      <c r="J35" s="167" t="str">
        <f t="shared" si="2"/>
        <v>OK</v>
      </c>
      <c r="L35" s="1"/>
      <c r="M35" s="152"/>
    </row>
    <row r="36" spans="1:13" ht="15" customHeight="1">
      <c r="A36" s="165">
        <f t="shared" si="1"/>
        <v>20</v>
      </c>
      <c r="B36" s="1" t="s">
        <v>253</v>
      </c>
      <c r="C36" s="13"/>
      <c r="D36" s="166" t="s">
        <v>38</v>
      </c>
      <c r="E36" s="13"/>
      <c r="F36" s="13"/>
      <c r="G36" s="13"/>
      <c r="H36" s="62"/>
      <c r="I36" s="167" t="str">
        <f t="shared" si="0"/>
        <v>OK</v>
      </c>
      <c r="J36" s="167" t="str">
        <f t="shared" si="2"/>
        <v>OK</v>
      </c>
      <c r="L36" s="1"/>
      <c r="M36" s="152"/>
    </row>
    <row r="37" spans="1:13" ht="15" customHeight="1">
      <c r="A37" s="165">
        <f t="shared" si="1"/>
        <v>21</v>
      </c>
      <c r="B37" s="1" t="s">
        <v>255</v>
      </c>
      <c r="C37" s="13"/>
      <c r="D37" s="166" t="s">
        <v>38</v>
      </c>
      <c r="E37" s="13"/>
      <c r="F37" s="13"/>
      <c r="G37" s="13"/>
      <c r="H37" s="62"/>
      <c r="I37" s="167" t="str">
        <f t="shared" si="0"/>
        <v>OK</v>
      </c>
      <c r="J37" s="167" t="str">
        <f t="shared" si="2"/>
        <v>OK</v>
      </c>
      <c r="L37" s="1"/>
      <c r="M37" s="152"/>
    </row>
    <row r="38" spans="1:13" ht="15" customHeight="1">
      <c r="A38" s="165">
        <f t="shared" si="1"/>
        <v>22</v>
      </c>
      <c r="B38" s="1" t="s">
        <v>379</v>
      </c>
      <c r="C38" s="13"/>
      <c r="D38" s="166" t="s">
        <v>38</v>
      </c>
      <c r="E38" s="13"/>
      <c r="F38" s="13"/>
      <c r="G38" s="13"/>
      <c r="H38" s="62"/>
      <c r="I38" s="167" t="str">
        <f t="shared" si="0"/>
        <v>OK</v>
      </c>
      <c r="J38" s="167" t="str">
        <f t="shared" si="2"/>
        <v>OK</v>
      </c>
      <c r="L38" s="1"/>
      <c r="M38" s="152"/>
    </row>
    <row r="39" spans="1:13" ht="15" customHeight="1">
      <c r="A39" s="165">
        <f t="shared" si="1"/>
        <v>23</v>
      </c>
      <c r="B39" s="1" t="s">
        <v>381</v>
      </c>
      <c r="C39" s="13"/>
      <c r="D39" s="166" t="s">
        <v>38</v>
      </c>
      <c r="E39" s="13"/>
      <c r="F39" s="13"/>
      <c r="G39" s="13"/>
      <c r="H39" s="62"/>
      <c r="I39" s="167" t="str">
        <f t="shared" si="0"/>
        <v>OK</v>
      </c>
      <c r="J39" s="167" t="str">
        <f t="shared" si="2"/>
        <v>OK</v>
      </c>
      <c r="L39" s="1"/>
      <c r="M39" s="152"/>
    </row>
    <row r="40" spans="1:13" ht="15" customHeight="1">
      <c r="A40" s="165">
        <f t="shared" si="1"/>
        <v>24</v>
      </c>
      <c r="B40" s="1" t="s">
        <v>383</v>
      </c>
      <c r="C40" s="13"/>
      <c r="D40" s="166" t="s">
        <v>38</v>
      </c>
      <c r="E40" s="13"/>
      <c r="F40" s="13"/>
      <c r="G40" s="13"/>
      <c r="H40" s="62"/>
      <c r="I40" s="167" t="str">
        <f t="shared" si="0"/>
        <v>OK</v>
      </c>
      <c r="J40" s="167" t="str">
        <f t="shared" si="2"/>
        <v>OK</v>
      </c>
      <c r="L40" s="1"/>
      <c r="M40" s="152"/>
    </row>
    <row r="41" spans="1:13" ht="15" customHeight="1">
      <c r="A41" s="165">
        <f t="shared" si="1"/>
        <v>25</v>
      </c>
      <c r="B41" s="1" t="s">
        <v>385</v>
      </c>
      <c r="C41" s="13"/>
      <c r="D41" s="166" t="s">
        <v>38</v>
      </c>
      <c r="E41" s="13"/>
      <c r="F41" s="13"/>
      <c r="G41" s="13"/>
      <c r="H41" s="62"/>
      <c r="I41" s="167" t="str">
        <f t="shared" si="0"/>
        <v>OK</v>
      </c>
      <c r="J41" s="167" t="str">
        <f t="shared" si="2"/>
        <v>OK</v>
      </c>
      <c r="L41" s="1"/>
      <c r="M41" s="152"/>
    </row>
    <row r="42" spans="1:13" ht="15" customHeight="1">
      <c r="A42" s="165">
        <f t="shared" si="1"/>
        <v>26</v>
      </c>
      <c r="B42" s="1" t="s">
        <v>387</v>
      </c>
      <c r="C42" s="13"/>
      <c r="D42" s="166" t="s">
        <v>38</v>
      </c>
      <c r="E42" s="13"/>
      <c r="F42" s="13"/>
      <c r="G42" s="13"/>
      <c r="H42" s="62"/>
      <c r="I42" s="167" t="str">
        <f t="shared" si="0"/>
        <v>OK</v>
      </c>
      <c r="J42" s="167" t="str">
        <f t="shared" si="2"/>
        <v>OK</v>
      </c>
      <c r="L42" s="1"/>
      <c r="M42" s="152"/>
    </row>
    <row r="43" spans="1:13" ht="15" customHeight="1">
      <c r="A43" s="165">
        <f t="shared" si="1"/>
        <v>27</v>
      </c>
      <c r="B43" s="1" t="s">
        <v>70</v>
      </c>
      <c r="C43" s="13"/>
      <c r="D43" s="166" t="s">
        <v>38</v>
      </c>
      <c r="E43" s="13"/>
      <c r="F43" s="13"/>
      <c r="G43" s="13"/>
      <c r="H43" s="62"/>
      <c r="I43" s="167" t="str">
        <f t="shared" si="0"/>
        <v>OK</v>
      </c>
      <c r="J43" s="167" t="str">
        <f t="shared" si="2"/>
        <v>OK</v>
      </c>
      <c r="L43" s="1"/>
      <c r="M43" s="152"/>
    </row>
    <row r="44" spans="1:13" ht="15" customHeight="1">
      <c r="A44" s="165">
        <f t="shared" si="1"/>
        <v>28</v>
      </c>
      <c r="B44" s="1" t="s">
        <v>390</v>
      </c>
      <c r="C44" s="13"/>
      <c r="D44" s="166" t="s">
        <v>38</v>
      </c>
      <c r="E44" s="13"/>
      <c r="F44" s="13"/>
      <c r="G44" s="13"/>
      <c r="H44" s="62"/>
      <c r="I44" s="167" t="str">
        <f t="shared" si="0"/>
        <v>OK</v>
      </c>
      <c r="J44" s="167" t="str">
        <f t="shared" si="2"/>
        <v>OK</v>
      </c>
      <c r="L44" s="1"/>
      <c r="M44" s="152"/>
    </row>
    <row r="45" spans="1:13" ht="15" customHeight="1">
      <c r="A45" s="165">
        <f t="shared" si="1"/>
        <v>29</v>
      </c>
      <c r="B45" s="1" t="s">
        <v>220</v>
      </c>
      <c r="C45" s="13"/>
      <c r="D45" s="166" t="s">
        <v>38</v>
      </c>
      <c r="E45" s="13"/>
      <c r="F45" s="13"/>
      <c r="G45" s="13"/>
      <c r="H45" s="62"/>
      <c r="I45" s="167" t="str">
        <f t="shared" si="0"/>
        <v>OK</v>
      </c>
      <c r="J45" s="167" t="str">
        <f t="shared" si="2"/>
        <v>OK</v>
      </c>
      <c r="L45" s="1"/>
      <c r="M45" s="152"/>
    </row>
    <row r="46" spans="1:13" ht="15" customHeight="1">
      <c r="A46" s="165">
        <f t="shared" si="1"/>
        <v>30</v>
      </c>
      <c r="B46" s="1" t="s">
        <v>71</v>
      </c>
      <c r="C46" s="13"/>
      <c r="D46" s="166" t="s">
        <v>38</v>
      </c>
      <c r="E46" s="13"/>
      <c r="F46" s="13"/>
      <c r="G46" s="13"/>
      <c r="H46" s="62"/>
      <c r="I46" s="167" t="str">
        <f t="shared" si="0"/>
        <v>OK</v>
      </c>
      <c r="J46" s="167" t="str">
        <f t="shared" si="2"/>
        <v>OK</v>
      </c>
      <c r="L46" s="1"/>
      <c r="M46" s="152"/>
    </row>
    <row r="47" spans="1:13" ht="15" customHeight="1">
      <c r="A47" s="165">
        <f t="shared" si="1"/>
        <v>31</v>
      </c>
      <c r="B47" s="1" t="s">
        <v>223</v>
      </c>
      <c r="C47" s="13"/>
      <c r="D47" s="166" t="s">
        <v>38</v>
      </c>
      <c r="E47" s="13"/>
      <c r="F47" s="13"/>
      <c r="G47" s="13"/>
      <c r="H47" s="62"/>
      <c r="I47" s="167" t="str">
        <f t="shared" si="0"/>
        <v>OK</v>
      </c>
      <c r="J47" s="167" t="str">
        <f t="shared" si="2"/>
        <v>OK</v>
      </c>
      <c r="L47" s="1"/>
      <c r="M47" s="152"/>
    </row>
    <row r="48" spans="1:13" ht="15" customHeight="1">
      <c r="A48" s="165">
        <f t="shared" si="1"/>
        <v>32</v>
      </c>
      <c r="B48" s="1" t="s">
        <v>225</v>
      </c>
      <c r="C48" s="13"/>
      <c r="D48" s="166" t="s">
        <v>38</v>
      </c>
      <c r="E48" s="13"/>
      <c r="F48" s="13"/>
      <c r="G48" s="13"/>
      <c r="H48" s="62"/>
      <c r="I48" s="167" t="str">
        <f t="shared" si="0"/>
        <v>OK</v>
      </c>
      <c r="J48" s="167" t="str">
        <f t="shared" si="2"/>
        <v>OK</v>
      </c>
      <c r="L48" s="1"/>
      <c r="M48" s="152"/>
    </row>
    <row r="49" spans="1:13" ht="15" customHeight="1">
      <c r="A49" s="165">
        <f t="shared" si="1"/>
        <v>33</v>
      </c>
      <c r="B49" s="1" t="s">
        <v>73</v>
      </c>
      <c r="C49" s="13"/>
      <c r="D49" s="166" t="s">
        <v>38</v>
      </c>
      <c r="E49" s="13"/>
      <c r="F49" s="13"/>
      <c r="G49" s="13"/>
      <c r="H49" s="62"/>
      <c r="I49" s="167" t="str">
        <f t="shared" si="0"/>
        <v>OK</v>
      </c>
      <c r="J49" s="167" t="str">
        <f t="shared" si="2"/>
        <v>OK</v>
      </c>
      <c r="L49" s="1"/>
      <c r="M49" s="152"/>
    </row>
    <row r="50" spans="1:13" ht="15" customHeight="1">
      <c r="A50" s="165">
        <f t="shared" si="1"/>
        <v>34</v>
      </c>
      <c r="B50" s="1" t="s">
        <v>228</v>
      </c>
      <c r="C50" s="13"/>
      <c r="D50" s="166" t="s">
        <v>38</v>
      </c>
      <c r="E50" s="13"/>
      <c r="F50" s="13"/>
      <c r="G50" s="13"/>
      <c r="H50" s="62"/>
      <c r="I50" s="167" t="str">
        <f t="shared" si="0"/>
        <v>OK</v>
      </c>
      <c r="J50" s="167" t="str">
        <f t="shared" si="2"/>
        <v>OK</v>
      </c>
      <c r="L50" s="1"/>
      <c r="M50" s="152"/>
    </row>
    <row r="51" spans="1:13" ht="15" customHeight="1">
      <c r="A51" s="165">
        <f t="shared" si="1"/>
        <v>35</v>
      </c>
      <c r="B51" s="1" t="s">
        <v>398</v>
      </c>
      <c r="C51" s="13"/>
      <c r="D51" s="166" t="s">
        <v>38</v>
      </c>
      <c r="E51" s="13"/>
      <c r="F51" s="13"/>
      <c r="G51" s="13"/>
      <c r="H51" s="62"/>
      <c r="I51" s="167" t="str">
        <f t="shared" si="0"/>
        <v>OK</v>
      </c>
      <c r="J51" s="167" t="str">
        <f t="shared" si="2"/>
        <v>OK</v>
      </c>
      <c r="L51" s="1"/>
      <c r="M51" s="152"/>
    </row>
    <row r="52" spans="1:13" ht="15" customHeight="1">
      <c r="A52" s="165">
        <f t="shared" si="1"/>
        <v>36</v>
      </c>
      <c r="B52" s="1" t="s">
        <v>400</v>
      </c>
      <c r="C52" s="13"/>
      <c r="D52" s="166" t="s">
        <v>38</v>
      </c>
      <c r="E52" s="13"/>
      <c r="F52" s="13"/>
      <c r="G52" s="13"/>
      <c r="H52" s="62"/>
      <c r="I52" s="167" t="str">
        <f t="shared" si="0"/>
        <v>OK</v>
      </c>
      <c r="J52" s="167" t="str">
        <f t="shared" si="2"/>
        <v>OK</v>
      </c>
      <c r="L52" s="1"/>
      <c r="M52" s="152"/>
    </row>
    <row r="53" spans="1:13" ht="15" customHeight="1">
      <c r="A53" s="165">
        <f t="shared" si="1"/>
        <v>37</v>
      </c>
      <c r="B53" s="1" t="s">
        <v>402</v>
      </c>
      <c r="C53" s="13"/>
      <c r="D53" s="166" t="s">
        <v>38</v>
      </c>
      <c r="E53" s="13"/>
      <c r="F53" s="13"/>
      <c r="G53" s="13"/>
      <c r="H53" s="62"/>
      <c r="I53" s="167" t="str">
        <f t="shared" si="0"/>
        <v>OK</v>
      </c>
      <c r="J53" s="167" t="str">
        <f t="shared" si="2"/>
        <v>OK</v>
      </c>
      <c r="L53" s="1"/>
      <c r="M53" s="152"/>
    </row>
    <row r="54" spans="1:13" ht="15" customHeight="1">
      <c r="A54" s="165">
        <f t="shared" si="1"/>
        <v>38</v>
      </c>
      <c r="B54" s="1" t="s">
        <v>404</v>
      </c>
      <c r="C54" s="13"/>
      <c r="D54" s="166" t="s">
        <v>38</v>
      </c>
      <c r="E54" s="13"/>
      <c r="F54" s="13"/>
      <c r="G54" s="13"/>
      <c r="H54" s="62"/>
      <c r="I54" s="167" t="str">
        <f t="shared" si="0"/>
        <v>OK</v>
      </c>
      <c r="J54" s="167" t="str">
        <f t="shared" si="2"/>
        <v>OK</v>
      </c>
      <c r="L54" s="1"/>
      <c r="M54" s="152"/>
    </row>
    <row r="55" spans="1:13" ht="15" customHeight="1">
      <c r="A55" s="165">
        <f t="shared" si="1"/>
        <v>39</v>
      </c>
      <c r="B55" s="1" t="s">
        <v>229</v>
      </c>
      <c r="C55" s="13"/>
      <c r="D55" s="166" t="s">
        <v>38</v>
      </c>
      <c r="E55" s="13"/>
      <c r="F55" s="13"/>
      <c r="G55" s="13"/>
      <c r="H55" s="62"/>
      <c r="I55" s="167" t="str">
        <f t="shared" si="0"/>
        <v>OK</v>
      </c>
      <c r="J55" s="167" t="str">
        <f t="shared" si="2"/>
        <v>OK</v>
      </c>
      <c r="L55" s="1"/>
      <c r="M55" s="152"/>
    </row>
    <row r="56" spans="1:13" ht="15" customHeight="1">
      <c r="A56" s="165">
        <f t="shared" si="1"/>
        <v>40</v>
      </c>
      <c r="B56" s="1" t="s">
        <v>289</v>
      </c>
      <c r="C56" s="13"/>
      <c r="D56" s="166" t="s">
        <v>38</v>
      </c>
      <c r="E56" s="13"/>
      <c r="F56" s="13"/>
      <c r="G56" s="13"/>
      <c r="H56" s="62"/>
      <c r="I56" s="167" t="str">
        <f t="shared" si="0"/>
        <v>OK</v>
      </c>
      <c r="J56" s="167" t="str">
        <f t="shared" si="2"/>
        <v>OK</v>
      </c>
      <c r="L56" s="1"/>
      <c r="M56" s="152"/>
    </row>
    <row r="57" spans="1:13" ht="15" customHeight="1">
      <c r="A57" s="165">
        <f t="shared" si="1"/>
        <v>41</v>
      </c>
      <c r="B57" s="1" t="s">
        <v>291</v>
      </c>
      <c r="C57" s="13"/>
      <c r="D57" s="166" t="s">
        <v>38</v>
      </c>
      <c r="E57" s="13"/>
      <c r="F57" s="13"/>
      <c r="G57" s="13"/>
      <c r="H57" s="62"/>
      <c r="I57" s="167" t="str">
        <f t="shared" si="0"/>
        <v>OK</v>
      </c>
      <c r="J57" s="167" t="str">
        <f t="shared" si="2"/>
        <v>OK</v>
      </c>
      <c r="L57" s="1"/>
      <c r="M57" s="152"/>
    </row>
    <row r="58" spans="1:13" ht="15" customHeight="1">
      <c r="A58" s="165">
        <f t="shared" si="1"/>
        <v>42</v>
      </c>
      <c r="B58" s="1" t="s">
        <v>488</v>
      </c>
      <c r="C58" s="13"/>
      <c r="D58" s="166" t="s">
        <v>38</v>
      </c>
      <c r="E58" s="13"/>
      <c r="F58" s="13"/>
      <c r="G58" s="13"/>
      <c r="H58" s="62"/>
      <c r="I58" s="167" t="str">
        <f t="shared" si="0"/>
        <v>OK</v>
      </c>
      <c r="J58" s="167" t="str">
        <f t="shared" si="2"/>
        <v>OK</v>
      </c>
      <c r="L58" s="1"/>
      <c r="M58" s="152"/>
    </row>
    <row r="59" spans="1:13" ht="15" customHeight="1">
      <c r="A59" s="165">
        <f t="shared" si="1"/>
        <v>43</v>
      </c>
      <c r="B59" s="1" t="s">
        <v>490</v>
      </c>
      <c r="C59" s="13"/>
      <c r="D59" s="166" t="s">
        <v>38</v>
      </c>
      <c r="E59" s="13"/>
      <c r="F59" s="13"/>
      <c r="G59" s="13"/>
      <c r="H59" s="62"/>
      <c r="I59" s="167" t="str">
        <f t="shared" si="0"/>
        <v>OK</v>
      </c>
      <c r="J59" s="167" t="str">
        <f t="shared" si="2"/>
        <v>OK</v>
      </c>
      <c r="L59" s="1"/>
      <c r="M59" s="152"/>
    </row>
    <row r="60" spans="1:13" ht="15" customHeight="1">
      <c r="A60" s="165">
        <f t="shared" si="1"/>
        <v>44</v>
      </c>
      <c r="B60" s="1" t="s">
        <v>293</v>
      </c>
      <c r="C60" s="13"/>
      <c r="D60" s="166" t="s">
        <v>38</v>
      </c>
      <c r="E60" s="13"/>
      <c r="F60" s="13"/>
      <c r="G60" s="13"/>
      <c r="H60" s="62"/>
      <c r="I60" s="167" t="str">
        <f t="shared" si="0"/>
        <v>OK</v>
      </c>
      <c r="J60" s="167" t="str">
        <f t="shared" si="2"/>
        <v>OK</v>
      </c>
      <c r="L60" s="1"/>
      <c r="M60" s="152"/>
    </row>
    <row r="61" spans="1:13" ht="15" customHeight="1">
      <c r="A61" s="165">
        <f t="shared" si="1"/>
        <v>45</v>
      </c>
      <c r="B61" s="1" t="s">
        <v>493</v>
      </c>
      <c r="C61" s="13"/>
      <c r="D61" s="166" t="s">
        <v>38</v>
      </c>
      <c r="E61" s="13"/>
      <c r="F61" s="13"/>
      <c r="G61" s="13"/>
      <c r="H61" s="62"/>
      <c r="I61" s="167" t="str">
        <f t="shared" si="0"/>
        <v>OK</v>
      </c>
      <c r="J61" s="167" t="str">
        <f t="shared" si="2"/>
        <v>OK</v>
      </c>
      <c r="L61" s="1"/>
      <c r="M61" s="152"/>
    </row>
    <row r="62" spans="1:13" ht="15" customHeight="1">
      <c r="A62" s="165">
        <f t="shared" si="1"/>
        <v>46</v>
      </c>
      <c r="B62" s="1" t="s">
        <v>495</v>
      </c>
      <c r="C62" s="13"/>
      <c r="D62" s="166" t="s">
        <v>38</v>
      </c>
      <c r="E62" s="13"/>
      <c r="F62" s="13"/>
      <c r="G62" s="13"/>
      <c r="H62" s="62"/>
      <c r="I62" s="167" t="str">
        <f t="shared" si="0"/>
        <v>OK</v>
      </c>
      <c r="J62" s="167" t="str">
        <f t="shared" si="2"/>
        <v>OK</v>
      </c>
      <c r="L62" s="1"/>
      <c r="M62" s="152"/>
    </row>
    <row r="63" spans="1:13" ht="15" customHeight="1">
      <c r="A63" s="165">
        <f t="shared" si="1"/>
        <v>47</v>
      </c>
      <c r="B63" s="1" t="s">
        <v>497</v>
      </c>
      <c r="C63" s="13"/>
      <c r="D63" s="166" t="s">
        <v>38</v>
      </c>
      <c r="E63" s="13"/>
      <c r="F63" s="13"/>
      <c r="G63" s="13"/>
      <c r="H63" s="62"/>
      <c r="I63" s="167" t="str">
        <f t="shared" si="0"/>
        <v>OK</v>
      </c>
      <c r="J63" s="167" t="str">
        <f t="shared" si="2"/>
        <v>OK</v>
      </c>
      <c r="L63" s="1"/>
      <c r="M63" s="152"/>
    </row>
    <row r="64" spans="1:13" ht="15" customHeight="1">
      <c r="A64" s="165">
        <f>A63+1</f>
        <v>48</v>
      </c>
      <c r="B64" s="1" t="s">
        <v>499</v>
      </c>
      <c r="C64" s="13"/>
      <c r="D64" s="166" t="s">
        <v>38</v>
      </c>
      <c r="E64" s="13"/>
      <c r="F64" s="13"/>
      <c r="G64" s="13"/>
      <c r="H64" s="62"/>
      <c r="I64" s="167" t="str">
        <f t="shared" si="0"/>
        <v>OK</v>
      </c>
      <c r="J64" s="167" t="str">
        <f t="shared" si="2"/>
        <v>OK</v>
      </c>
      <c r="L64" s="1"/>
      <c r="M64" s="152"/>
    </row>
    <row r="65" spans="1:13" ht="15" customHeight="1">
      <c r="A65" s="165">
        <f t="shared" si="1"/>
        <v>49</v>
      </c>
      <c r="B65" s="1" t="s">
        <v>295</v>
      </c>
      <c r="C65" s="13"/>
      <c r="D65" s="166" t="s">
        <v>38</v>
      </c>
      <c r="E65" s="13"/>
      <c r="F65" s="13"/>
      <c r="G65" s="13"/>
      <c r="H65" s="62"/>
      <c r="I65" s="167" t="str">
        <f t="shared" si="0"/>
        <v>OK</v>
      </c>
      <c r="J65" s="167" t="str">
        <f t="shared" si="2"/>
        <v>OK</v>
      </c>
      <c r="L65" s="1"/>
      <c r="M65" s="152"/>
    </row>
    <row r="66" spans="1:13" ht="15" customHeight="1">
      <c r="A66" s="165">
        <f t="shared" si="1"/>
        <v>50</v>
      </c>
      <c r="B66" s="1" t="s">
        <v>68</v>
      </c>
      <c r="C66" s="13"/>
      <c r="D66" s="166" t="s">
        <v>38</v>
      </c>
      <c r="E66" s="13"/>
      <c r="F66" s="13"/>
      <c r="G66" s="13"/>
      <c r="H66" s="62"/>
      <c r="I66" s="167" t="str">
        <f t="shared" si="0"/>
        <v>OK</v>
      </c>
      <c r="J66" s="167" t="str">
        <f>+IF(E65 &gt;= E66, "OK", "Error")</f>
        <v>OK</v>
      </c>
      <c r="L66" s="1"/>
      <c r="M66" s="152"/>
    </row>
    <row r="67" spans="1:13">
      <c r="H67" s="62"/>
    </row>
    <row r="68" spans="1:13" hidden="1">
      <c r="H68" s="62"/>
    </row>
    <row r="69" spans="1:13" hidden="1">
      <c r="H69" s="62"/>
    </row>
    <row r="70" spans="1:13" hidden="1">
      <c r="H70" s="62"/>
    </row>
    <row r="71" spans="1:13" hidden="1">
      <c r="H71" s="62"/>
    </row>
    <row r="72" spans="1:13" hidden="1">
      <c r="H72" s="62"/>
    </row>
    <row r="73" spans="1:13" hidden="1">
      <c r="H73" s="62"/>
    </row>
    <row r="74" spans="1:13" hidden="1">
      <c r="H74" s="62"/>
    </row>
    <row r="75" spans="1:13" hidden="1">
      <c r="H75" s="62"/>
    </row>
    <row r="76" spans="1:13" hidden="1">
      <c r="H76" s="62"/>
    </row>
    <row r="77" spans="1:13" hidden="1">
      <c r="H77" s="62"/>
    </row>
    <row r="78" spans="1:13" hidden="1">
      <c r="H78" s="62"/>
    </row>
    <row r="79" spans="1:13" hidden="1">
      <c r="H79" s="62"/>
    </row>
    <row r="80" spans="1:13" hidden="1">
      <c r="H80" s="62"/>
    </row>
    <row r="81" spans="8:8" hidden="1">
      <c r="H81" s="62"/>
    </row>
    <row r="82" spans="8:8" hidden="1">
      <c r="H82" s="62"/>
    </row>
    <row r="83" spans="8:8" hidden="1">
      <c r="H83" s="62"/>
    </row>
    <row r="84" spans="8:8" hidden="1">
      <c r="H84" s="62"/>
    </row>
    <row r="85" spans="8:8" hidden="1">
      <c r="H85" s="62"/>
    </row>
    <row r="86" spans="8:8" hidden="1">
      <c r="H86" s="62"/>
    </row>
    <row r="87" spans="8:8" hidden="1">
      <c r="H87" s="62"/>
    </row>
  </sheetData>
  <sheetProtection algorithmName="SHA-512" hashValue="Jf4vuzDJ4TfUqlx9JKCGHOC6XkESvE9Y1LdzbFA4NcYTXklm/HP1wtqiWe5yeq8JbIlVFswi1FzeBZ7xnDA0pg==" saltValue="W/Lexx8V33D+2wTtWCUIVw==" spinCount="100000" sheet="1" objects="1" scenarios="1"/>
  <mergeCells count="6">
    <mergeCell ref="A6:A7"/>
    <mergeCell ref="I16:J16"/>
    <mergeCell ref="E13:F13"/>
    <mergeCell ref="E14:F14"/>
    <mergeCell ref="E15:F15"/>
    <mergeCell ref="C6:G6"/>
  </mergeCells>
  <conditionalFormatting sqref="I17:K66">
    <cfRule type="containsText" dxfId="13" priority="1" operator="containsText" text="Error">
      <formula>NOT(ISERROR(SEARCH("Error",I17)))</formula>
    </cfRule>
    <cfRule type="containsText" dxfId="12" priority="2" operator="containsText" text="OK">
      <formula>NOT(ISERROR(SEARCH("OK",I17)))</formula>
    </cfRule>
  </conditionalFormatting>
  <hyperlinks>
    <hyperlink ref="A1" location="'Navigation tab'!A1" display="To navigation tab" xr:uid="{555AA16A-7FD9-4159-AE01-CD8251E1DA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C666-F1A1-40A2-8675-95A69B763910}">
  <dimension ref="A1:T62"/>
  <sheetViews>
    <sheetView zoomScale="55" zoomScaleNormal="55" workbookViewId="0"/>
  </sheetViews>
  <sheetFormatPr defaultColWidth="0" defaultRowHeight="14.5" zeroHeight="1"/>
  <cols>
    <col min="1" max="3" width="9.1796875" style="1" customWidth="1"/>
    <col min="4" max="4" width="30.1796875" style="1" customWidth="1"/>
    <col min="5" max="5" width="26.7265625" style="1" customWidth="1"/>
    <col min="6" max="6" width="7.7265625" style="1" hidden="1" customWidth="1"/>
    <col min="7" max="8" width="31.26953125" style="1" customWidth="1"/>
    <col min="9" max="9" width="6.81640625" style="1" customWidth="1"/>
    <col min="10" max="11" width="32.1796875" style="1" customWidth="1"/>
    <col min="12" max="12" width="9.1796875" style="1" customWidth="1"/>
    <col min="13" max="13" width="78.26953125" style="1" bestFit="1" customWidth="1"/>
    <col min="14" max="14" width="9.1796875" style="1" bestFit="1" customWidth="1"/>
    <col min="15" max="19" width="9.1796875" style="1" hidden="1" customWidth="1"/>
    <col min="20" max="20" width="9.453125" style="1" hidden="1" customWidth="1"/>
    <col min="21" max="16384" width="9.1796875" style="1" hidden="1"/>
  </cols>
  <sheetData>
    <row r="1" spans="1:13" ht="15" thickBot="1">
      <c r="A1" s="30" t="s">
        <v>30</v>
      </c>
    </row>
    <row r="2" spans="1:13" ht="16">
      <c r="A2" s="19" t="s">
        <v>337</v>
      </c>
      <c r="B2" s="21"/>
      <c r="C2" s="59"/>
      <c r="D2" s="60"/>
      <c r="E2" s="60"/>
      <c r="F2" s="60"/>
      <c r="G2" s="60"/>
      <c r="H2" s="60" t="str">
        <f>'Participant Information'!C2</f>
        <v>[Name undertaking missing - Please enter under Participant Information]</v>
      </c>
    </row>
    <row r="3" spans="1:13" ht="16">
      <c r="A3" s="35" t="str">
        <f>'Participant Information'!A3</f>
        <v>Version 2.0</v>
      </c>
      <c r="B3" s="21"/>
      <c r="C3" s="21"/>
      <c r="D3" s="60"/>
      <c r="E3" s="60"/>
      <c r="F3" s="60"/>
      <c r="G3" s="60"/>
      <c r="H3" s="60" t="str">
        <f>'Participant Information'!C3</f>
        <v>[Participant ID missing - Please enter under Participant Information]</v>
      </c>
    </row>
    <row r="4" spans="1:13" ht="16">
      <c r="A4" s="98" t="s">
        <v>29</v>
      </c>
      <c r="B4" s="63"/>
      <c r="C4" s="63"/>
      <c r="D4" s="60"/>
      <c r="E4" s="60"/>
      <c r="F4" s="60"/>
      <c r="G4" s="60"/>
      <c r="H4" s="60" t="str">
        <f>'Participant Information'!C4</f>
        <v>[Type of undertaking - Please enter under Participant Information]</v>
      </c>
    </row>
    <row r="5" spans="1:13" ht="16">
      <c r="A5" s="64"/>
      <c r="B5" s="64"/>
      <c r="C5" s="64"/>
      <c r="D5" s="62"/>
      <c r="E5" s="62"/>
      <c r="F5" s="62"/>
      <c r="G5" s="62"/>
      <c r="H5" s="62"/>
    </row>
    <row r="6" spans="1:13" ht="48" customHeight="1">
      <c r="A6" s="271" t="s">
        <v>31</v>
      </c>
      <c r="B6" s="271"/>
      <c r="C6" s="271"/>
      <c r="D6" s="271"/>
      <c r="G6" s="203" t="s">
        <v>32</v>
      </c>
      <c r="H6" s="204"/>
      <c r="I6" s="204"/>
      <c r="J6" s="204"/>
      <c r="K6" s="205"/>
      <c r="M6" s="23" t="s">
        <v>806</v>
      </c>
    </row>
    <row r="7" spans="1:13" hidden="1">
      <c r="G7" s="168" t="s">
        <v>239</v>
      </c>
      <c r="H7" s="168" t="s">
        <v>536</v>
      </c>
      <c r="J7" s="168" t="s">
        <v>535</v>
      </c>
      <c r="K7" s="168" t="s">
        <v>538</v>
      </c>
      <c r="M7" s="168" t="s">
        <v>539</v>
      </c>
    </row>
    <row r="8" spans="1:13" ht="63" customHeight="1">
      <c r="D8" s="112"/>
      <c r="G8" s="224" t="s">
        <v>501</v>
      </c>
      <c r="H8" s="225"/>
      <c r="J8" s="272" t="s">
        <v>432</v>
      </c>
      <c r="K8" s="273"/>
      <c r="M8" s="152"/>
    </row>
    <row r="9" spans="1:13">
      <c r="A9" s="141"/>
      <c r="B9" s="141"/>
      <c r="C9" s="141"/>
      <c r="D9" s="141"/>
      <c r="E9" s="141"/>
      <c r="G9" s="169" t="s">
        <v>43</v>
      </c>
      <c r="H9" s="170" t="s">
        <v>446</v>
      </c>
      <c r="J9" s="44" t="s">
        <v>43</v>
      </c>
      <c r="K9" s="44" t="s">
        <v>446</v>
      </c>
    </row>
    <row r="10" spans="1:13">
      <c r="A10" s="141"/>
      <c r="B10" s="141"/>
      <c r="C10" s="141"/>
      <c r="D10" s="141"/>
      <c r="E10" s="141"/>
      <c r="G10" s="144" t="s">
        <v>676</v>
      </c>
      <c r="H10" s="146" t="s">
        <v>677</v>
      </c>
      <c r="J10" s="46"/>
      <c r="K10" s="46"/>
    </row>
    <row r="11" spans="1:13">
      <c r="A11" s="276" t="s">
        <v>447</v>
      </c>
      <c r="B11" s="279"/>
      <c r="C11" s="279"/>
      <c r="D11" s="279"/>
      <c r="E11" s="171" t="s">
        <v>625</v>
      </c>
      <c r="F11" s="92"/>
      <c r="G11" s="172" t="s">
        <v>448</v>
      </c>
      <c r="H11" s="173" t="s">
        <v>448</v>
      </c>
      <c r="J11" s="174" t="s">
        <v>448</v>
      </c>
      <c r="K11" s="174" t="s">
        <v>448</v>
      </c>
    </row>
    <row r="12" spans="1:13">
      <c r="A12" s="277"/>
      <c r="B12" s="223" t="s">
        <v>449</v>
      </c>
      <c r="C12" s="274"/>
      <c r="D12" s="274"/>
      <c r="E12" s="175" t="s">
        <v>626</v>
      </c>
      <c r="F12" s="92" t="s">
        <v>263</v>
      </c>
      <c r="G12" s="15"/>
      <c r="H12" s="15"/>
      <c r="J12" s="15"/>
      <c r="K12" s="15"/>
      <c r="M12" s="152"/>
    </row>
    <row r="13" spans="1:13" ht="15" customHeight="1">
      <c r="A13" s="277"/>
      <c r="B13" s="223"/>
      <c r="C13" s="223" t="s">
        <v>450</v>
      </c>
      <c r="D13" s="77"/>
      <c r="E13" s="175" t="s">
        <v>627</v>
      </c>
      <c r="F13" s="92" t="s">
        <v>265</v>
      </c>
      <c r="G13" s="15"/>
      <c r="H13" s="15"/>
      <c r="J13" s="15"/>
      <c r="K13" s="15"/>
      <c r="M13" s="152"/>
    </row>
    <row r="14" spans="1:13" ht="15" customHeight="1">
      <c r="A14" s="277"/>
      <c r="B14" s="223"/>
      <c r="C14" s="223"/>
      <c r="D14" s="76" t="s">
        <v>451</v>
      </c>
      <c r="E14" s="175" t="s">
        <v>628</v>
      </c>
      <c r="F14" s="92" t="s">
        <v>267</v>
      </c>
      <c r="G14" s="15"/>
      <c r="H14" s="15"/>
      <c r="J14" s="15"/>
      <c r="K14" s="15"/>
      <c r="M14" s="152"/>
    </row>
    <row r="15" spans="1:13">
      <c r="A15" s="277"/>
      <c r="B15" s="223"/>
      <c r="C15" s="223"/>
      <c r="D15" s="76" t="s">
        <v>452</v>
      </c>
      <c r="E15" s="175" t="s">
        <v>629</v>
      </c>
      <c r="F15" s="92" t="s">
        <v>269</v>
      </c>
      <c r="G15" s="15"/>
      <c r="H15" s="15"/>
      <c r="J15" s="15"/>
      <c r="K15" s="15"/>
      <c r="M15" s="152"/>
    </row>
    <row r="16" spans="1:13">
      <c r="A16" s="277"/>
      <c r="B16" s="223" t="s">
        <v>453</v>
      </c>
      <c r="C16" s="223"/>
      <c r="D16" s="223"/>
      <c r="E16" s="175" t="s">
        <v>630</v>
      </c>
      <c r="F16" s="92" t="s">
        <v>271</v>
      </c>
      <c r="G16" s="15"/>
      <c r="H16" s="15"/>
      <c r="J16" s="15"/>
      <c r="K16" s="15"/>
      <c r="M16" s="152"/>
    </row>
    <row r="17" spans="1:13" ht="15" customHeight="1">
      <c r="A17" s="277"/>
      <c r="B17" s="223" t="s">
        <v>454</v>
      </c>
      <c r="C17" s="223"/>
      <c r="D17" s="223"/>
      <c r="E17" s="175" t="s">
        <v>631</v>
      </c>
      <c r="F17" s="92" t="s">
        <v>273</v>
      </c>
      <c r="G17" s="15"/>
      <c r="H17" s="15"/>
      <c r="J17" s="15"/>
      <c r="K17" s="15"/>
      <c r="M17" s="152"/>
    </row>
    <row r="18" spans="1:13">
      <c r="A18" s="277"/>
      <c r="B18" s="223" t="s">
        <v>455</v>
      </c>
      <c r="C18" s="274"/>
      <c r="D18" s="274"/>
      <c r="E18" s="175" t="s">
        <v>632</v>
      </c>
      <c r="F18" s="92" t="s">
        <v>275</v>
      </c>
      <c r="G18" s="15"/>
      <c r="H18" s="15"/>
      <c r="J18" s="15"/>
      <c r="K18" s="15"/>
      <c r="M18" s="152"/>
    </row>
    <row r="19" spans="1:13">
      <c r="A19" s="277"/>
      <c r="B19" s="223"/>
      <c r="C19" s="223" t="s">
        <v>456</v>
      </c>
      <c r="D19" s="223"/>
      <c r="E19" s="175" t="s">
        <v>633</v>
      </c>
      <c r="F19" s="92" t="s">
        <v>360</v>
      </c>
      <c r="G19" s="15"/>
      <c r="H19" s="15"/>
      <c r="J19" s="15"/>
      <c r="K19" s="15"/>
      <c r="M19" s="152"/>
    </row>
    <row r="20" spans="1:13">
      <c r="A20" s="277"/>
      <c r="B20" s="223"/>
      <c r="C20" s="223" t="s">
        <v>281</v>
      </c>
      <c r="D20" s="223"/>
      <c r="E20" s="175" t="s">
        <v>634</v>
      </c>
      <c r="F20" s="92" t="s">
        <v>361</v>
      </c>
      <c r="G20" s="15"/>
      <c r="H20" s="15"/>
      <c r="J20" s="15"/>
      <c r="K20" s="15"/>
      <c r="M20" s="152"/>
    </row>
    <row r="21" spans="1:13" ht="15" customHeight="1">
      <c r="A21" s="277"/>
      <c r="B21" s="223"/>
      <c r="C21" s="223" t="s">
        <v>457</v>
      </c>
      <c r="D21" s="223"/>
      <c r="E21" s="175" t="s">
        <v>635</v>
      </c>
      <c r="F21" s="92" t="s">
        <v>276</v>
      </c>
      <c r="G21" s="15"/>
      <c r="H21" s="15"/>
      <c r="J21" s="15"/>
      <c r="K21" s="15"/>
      <c r="M21" s="152"/>
    </row>
    <row r="22" spans="1:13" ht="15" customHeight="1">
      <c r="A22" s="277"/>
      <c r="B22" s="223"/>
      <c r="C22" s="223" t="s">
        <v>458</v>
      </c>
      <c r="D22" s="223"/>
      <c r="E22" s="175" t="s">
        <v>636</v>
      </c>
      <c r="F22" s="92" t="s">
        <v>283</v>
      </c>
      <c r="G22" s="15"/>
      <c r="H22" s="15"/>
      <c r="J22" s="15"/>
      <c r="K22" s="15"/>
      <c r="M22" s="152"/>
    </row>
    <row r="23" spans="1:13" ht="15" customHeight="1">
      <c r="A23" s="277"/>
      <c r="B23" s="223"/>
      <c r="C23" s="223" t="s">
        <v>285</v>
      </c>
      <c r="D23" s="223"/>
      <c r="E23" s="175" t="s">
        <v>637</v>
      </c>
      <c r="F23" s="92" t="s">
        <v>241</v>
      </c>
      <c r="G23" s="15"/>
      <c r="H23" s="15"/>
      <c r="J23" s="15"/>
      <c r="K23" s="15"/>
      <c r="M23" s="152"/>
    </row>
    <row r="24" spans="1:13" ht="15" customHeight="1">
      <c r="A24" s="277"/>
      <c r="B24" s="223"/>
      <c r="C24" s="223" t="s">
        <v>459</v>
      </c>
      <c r="D24" s="223"/>
      <c r="E24" s="175" t="s">
        <v>638</v>
      </c>
      <c r="F24" s="92" t="s">
        <v>243</v>
      </c>
      <c r="G24" s="15"/>
      <c r="H24" s="15"/>
      <c r="J24" s="15"/>
      <c r="K24" s="15"/>
      <c r="M24" s="152"/>
    </row>
    <row r="25" spans="1:13" ht="15" customHeight="1">
      <c r="A25" s="277"/>
      <c r="B25" s="223"/>
      <c r="C25" s="223" t="s">
        <v>286</v>
      </c>
      <c r="D25" s="223"/>
      <c r="E25" s="175" t="s">
        <v>639</v>
      </c>
      <c r="F25" s="92" t="s">
        <v>245</v>
      </c>
      <c r="G25" s="15"/>
      <c r="H25" s="15"/>
      <c r="J25" s="15"/>
      <c r="K25" s="15"/>
      <c r="M25" s="152"/>
    </row>
    <row r="26" spans="1:13">
      <c r="A26" s="277"/>
      <c r="B26" s="223"/>
      <c r="C26" s="223" t="s">
        <v>296</v>
      </c>
      <c r="D26" s="223"/>
      <c r="E26" s="175" t="s">
        <v>640</v>
      </c>
      <c r="F26" s="92" t="s">
        <v>247</v>
      </c>
      <c r="G26" s="15"/>
      <c r="H26" s="15"/>
      <c r="J26" s="15"/>
      <c r="K26" s="15"/>
      <c r="M26" s="152"/>
    </row>
    <row r="27" spans="1:13">
      <c r="A27" s="277"/>
      <c r="B27" s="223"/>
      <c r="C27" s="223" t="s">
        <v>460</v>
      </c>
      <c r="D27" s="223"/>
      <c r="E27" s="175" t="s">
        <v>641</v>
      </c>
      <c r="F27" s="92" t="s">
        <v>249</v>
      </c>
      <c r="G27" s="15"/>
      <c r="H27" s="15"/>
      <c r="J27" s="15"/>
      <c r="K27" s="15"/>
      <c r="M27" s="152"/>
    </row>
    <row r="28" spans="1:13">
      <c r="A28" s="277"/>
      <c r="B28" s="223"/>
      <c r="C28" s="223" t="s">
        <v>461</v>
      </c>
      <c r="D28" s="223"/>
      <c r="E28" s="175" t="s">
        <v>642</v>
      </c>
      <c r="F28" s="92" t="s">
        <v>370</v>
      </c>
      <c r="G28" s="15"/>
      <c r="H28" s="15"/>
      <c r="J28" s="15"/>
      <c r="K28" s="15"/>
      <c r="M28" s="152"/>
    </row>
    <row r="29" spans="1:13">
      <c r="A29" s="277"/>
      <c r="B29" s="223"/>
      <c r="C29" s="223" t="s">
        <v>462</v>
      </c>
      <c r="D29" s="223"/>
      <c r="E29" s="175" t="s">
        <v>643</v>
      </c>
      <c r="F29" s="92" t="s">
        <v>372</v>
      </c>
      <c r="G29" s="15"/>
      <c r="H29" s="15"/>
      <c r="J29" s="15"/>
      <c r="K29" s="15"/>
      <c r="M29" s="152"/>
    </row>
    <row r="30" spans="1:13">
      <c r="A30" s="277"/>
      <c r="B30" s="223" t="s">
        <v>463</v>
      </c>
      <c r="C30" s="223"/>
      <c r="D30" s="223"/>
      <c r="E30" s="175" t="s">
        <v>644</v>
      </c>
      <c r="F30" s="92" t="s">
        <v>374</v>
      </c>
      <c r="G30" s="15"/>
      <c r="H30" s="15"/>
      <c r="J30" s="15"/>
      <c r="K30" s="15"/>
      <c r="M30" s="152"/>
    </row>
    <row r="31" spans="1:13">
      <c r="A31" s="277"/>
      <c r="B31" s="223" t="s">
        <v>464</v>
      </c>
      <c r="C31" s="223"/>
      <c r="D31" s="223"/>
      <c r="E31" s="175" t="s">
        <v>645</v>
      </c>
      <c r="F31" s="92" t="s">
        <v>251</v>
      </c>
      <c r="G31" s="15"/>
      <c r="H31" s="15"/>
      <c r="J31" s="15"/>
      <c r="K31" s="15"/>
      <c r="M31" s="152"/>
    </row>
    <row r="32" spans="1:13">
      <c r="A32" s="277"/>
      <c r="B32" s="223" t="s">
        <v>465</v>
      </c>
      <c r="C32" s="223"/>
      <c r="D32" s="223"/>
      <c r="E32" s="175" t="s">
        <v>646</v>
      </c>
      <c r="F32" s="92" t="s">
        <v>253</v>
      </c>
      <c r="G32" s="15"/>
      <c r="H32" s="15"/>
      <c r="J32" s="15"/>
      <c r="K32" s="15"/>
      <c r="M32" s="152"/>
    </row>
    <row r="33" spans="1:13">
      <c r="A33" s="277"/>
      <c r="B33" s="223" t="s">
        <v>466</v>
      </c>
      <c r="C33" s="223"/>
      <c r="D33" s="223"/>
      <c r="E33" s="175" t="s">
        <v>647</v>
      </c>
      <c r="F33" s="92" t="s">
        <v>255</v>
      </c>
      <c r="G33" s="15"/>
      <c r="H33" s="15"/>
      <c r="J33" s="15"/>
      <c r="K33" s="15"/>
      <c r="M33" s="152"/>
    </row>
    <row r="34" spans="1:13">
      <c r="A34" s="277"/>
      <c r="B34" s="223" t="s">
        <v>467</v>
      </c>
      <c r="C34" s="223"/>
      <c r="D34" s="223"/>
      <c r="E34" s="175" t="s">
        <v>648</v>
      </c>
      <c r="F34" s="92" t="s">
        <v>379</v>
      </c>
      <c r="G34" s="15"/>
      <c r="H34" s="15"/>
      <c r="J34" s="15"/>
      <c r="K34" s="15"/>
      <c r="M34" s="152"/>
    </row>
    <row r="35" spans="1:13">
      <c r="A35" s="277"/>
      <c r="B35" s="223" t="s">
        <v>468</v>
      </c>
      <c r="C35" s="223"/>
      <c r="D35" s="223"/>
      <c r="E35" s="175" t="s">
        <v>649</v>
      </c>
      <c r="F35" s="92" t="s">
        <v>381</v>
      </c>
      <c r="G35" s="15"/>
      <c r="H35" s="15"/>
      <c r="J35" s="15"/>
      <c r="K35" s="15"/>
      <c r="M35" s="152"/>
    </row>
    <row r="36" spans="1:13">
      <c r="A36" s="277"/>
      <c r="B36" s="223" t="s">
        <v>469</v>
      </c>
      <c r="C36" s="223"/>
      <c r="D36" s="223"/>
      <c r="E36" s="175" t="s">
        <v>650</v>
      </c>
      <c r="F36" s="92" t="s">
        <v>383</v>
      </c>
      <c r="G36" s="15"/>
      <c r="H36" s="15"/>
      <c r="J36" s="15"/>
      <c r="K36" s="15"/>
      <c r="M36" s="152"/>
    </row>
    <row r="37" spans="1:13">
      <c r="A37" s="277"/>
      <c r="B37" s="223" t="s">
        <v>470</v>
      </c>
      <c r="C37" s="223"/>
      <c r="D37" s="223"/>
      <c r="E37" s="175" t="s">
        <v>651</v>
      </c>
      <c r="F37" s="92" t="s">
        <v>385</v>
      </c>
      <c r="G37" s="15"/>
      <c r="H37" s="15"/>
      <c r="J37" s="15"/>
      <c r="K37" s="15"/>
      <c r="M37" s="152"/>
    </row>
    <row r="38" spans="1:13">
      <c r="A38" s="277"/>
      <c r="B38" s="223" t="s">
        <v>471</v>
      </c>
      <c r="C38" s="274"/>
      <c r="D38" s="274"/>
      <c r="E38" s="175" t="s">
        <v>652</v>
      </c>
      <c r="F38" s="92" t="s">
        <v>387</v>
      </c>
      <c r="G38" s="15"/>
      <c r="H38" s="15"/>
      <c r="J38" s="15"/>
      <c r="K38" s="15"/>
      <c r="M38" s="152"/>
    </row>
    <row r="39" spans="1:13">
      <c r="A39" s="277"/>
      <c r="B39" s="223"/>
      <c r="C39" s="223" t="s">
        <v>472</v>
      </c>
      <c r="D39" s="223"/>
      <c r="E39" s="175" t="s">
        <v>653</v>
      </c>
      <c r="F39" s="92" t="s">
        <v>70</v>
      </c>
      <c r="G39" s="15"/>
      <c r="H39" s="15"/>
      <c r="J39" s="15"/>
      <c r="K39" s="15"/>
      <c r="M39" s="152"/>
    </row>
    <row r="40" spans="1:13">
      <c r="A40" s="277"/>
      <c r="B40" s="223" t="s">
        <v>473</v>
      </c>
      <c r="C40" s="274"/>
      <c r="D40" s="274"/>
      <c r="E40" s="175" t="s">
        <v>654</v>
      </c>
      <c r="F40" s="92" t="s">
        <v>390</v>
      </c>
      <c r="G40" s="15"/>
      <c r="H40" s="15"/>
      <c r="J40" s="15"/>
      <c r="K40" s="15"/>
      <c r="M40" s="152"/>
    </row>
    <row r="41" spans="1:13">
      <c r="A41" s="277"/>
      <c r="B41" s="223"/>
      <c r="C41" s="223" t="s">
        <v>474</v>
      </c>
      <c r="D41" s="223"/>
      <c r="E41" s="175" t="s">
        <v>655</v>
      </c>
      <c r="F41" s="92" t="s">
        <v>220</v>
      </c>
      <c r="G41" s="15"/>
      <c r="H41" s="15"/>
      <c r="J41" s="15"/>
      <c r="K41" s="15"/>
      <c r="M41" s="152"/>
    </row>
    <row r="42" spans="1:13">
      <c r="A42" s="277"/>
      <c r="B42" s="223"/>
      <c r="C42" s="223" t="s">
        <v>475</v>
      </c>
      <c r="D42" s="77"/>
      <c r="E42" s="175" t="s">
        <v>656</v>
      </c>
      <c r="F42" s="92" t="s">
        <v>71</v>
      </c>
      <c r="G42" s="15"/>
      <c r="H42" s="15"/>
      <c r="J42" s="15"/>
      <c r="K42" s="15"/>
      <c r="M42" s="152"/>
    </row>
    <row r="43" spans="1:13" ht="28">
      <c r="A43" s="277"/>
      <c r="B43" s="223"/>
      <c r="C43" s="223"/>
      <c r="D43" s="76" t="s">
        <v>476</v>
      </c>
      <c r="E43" s="175" t="s">
        <v>657</v>
      </c>
      <c r="F43" s="92" t="s">
        <v>223</v>
      </c>
      <c r="G43" s="15"/>
      <c r="H43" s="15"/>
      <c r="J43" s="15"/>
      <c r="K43" s="15"/>
      <c r="M43" s="152"/>
    </row>
    <row r="44" spans="1:13">
      <c r="A44" s="277"/>
      <c r="B44" s="223"/>
      <c r="C44" s="223"/>
      <c r="D44" s="76" t="s">
        <v>477</v>
      </c>
      <c r="E44" s="175" t="s">
        <v>658</v>
      </c>
      <c r="F44" s="92" t="s">
        <v>225</v>
      </c>
      <c r="G44" s="15"/>
      <c r="H44" s="15"/>
      <c r="J44" s="15"/>
      <c r="K44" s="15"/>
      <c r="M44" s="152"/>
    </row>
    <row r="45" spans="1:13">
      <c r="A45" s="277"/>
      <c r="B45" s="223"/>
      <c r="C45" s="223"/>
      <c r="D45" s="76" t="s">
        <v>478</v>
      </c>
      <c r="E45" s="175" t="s">
        <v>659</v>
      </c>
      <c r="F45" s="92" t="s">
        <v>73</v>
      </c>
      <c r="G45" s="15"/>
      <c r="H45" s="15"/>
      <c r="J45" s="15"/>
      <c r="K45" s="15"/>
      <c r="M45" s="152"/>
    </row>
    <row r="46" spans="1:13">
      <c r="A46" s="277"/>
      <c r="B46" s="223"/>
      <c r="C46" s="223"/>
      <c r="D46" s="76" t="s">
        <v>479</v>
      </c>
      <c r="E46" s="175" t="s">
        <v>660</v>
      </c>
      <c r="F46" s="92" t="s">
        <v>228</v>
      </c>
      <c r="G46" s="15"/>
      <c r="H46" s="15"/>
      <c r="J46" s="15"/>
      <c r="K46" s="15"/>
      <c r="M46" s="152"/>
    </row>
    <row r="47" spans="1:13">
      <c r="A47" s="277"/>
      <c r="B47" s="223"/>
      <c r="C47" s="223"/>
      <c r="D47" s="76" t="s">
        <v>480</v>
      </c>
      <c r="E47" s="175" t="s">
        <v>661</v>
      </c>
      <c r="F47" s="92" t="s">
        <v>398</v>
      </c>
      <c r="G47" s="15"/>
      <c r="H47" s="15"/>
      <c r="J47" s="15"/>
      <c r="K47" s="15"/>
      <c r="M47" s="152"/>
    </row>
    <row r="48" spans="1:13">
      <c r="A48" s="277"/>
      <c r="B48" s="223"/>
      <c r="C48" s="223" t="s">
        <v>481</v>
      </c>
      <c r="D48" s="77"/>
      <c r="E48" s="175" t="s">
        <v>662</v>
      </c>
      <c r="F48" s="92" t="s">
        <v>400</v>
      </c>
      <c r="G48" s="15"/>
      <c r="H48" s="15"/>
      <c r="J48" s="15"/>
      <c r="K48" s="15"/>
      <c r="M48" s="152"/>
    </row>
    <row r="49" spans="1:13" ht="28">
      <c r="A49" s="277"/>
      <c r="B49" s="223"/>
      <c r="C49" s="223"/>
      <c r="D49" s="76" t="s">
        <v>482</v>
      </c>
      <c r="E49" s="175" t="s">
        <v>663</v>
      </c>
      <c r="F49" s="92" t="s">
        <v>402</v>
      </c>
      <c r="G49" s="15"/>
      <c r="H49" s="15"/>
      <c r="J49" s="15"/>
      <c r="K49" s="15"/>
      <c r="M49" s="152"/>
    </row>
    <row r="50" spans="1:13">
      <c r="A50" s="277"/>
      <c r="B50" s="223"/>
      <c r="C50" s="223"/>
      <c r="D50" s="76" t="s">
        <v>483</v>
      </c>
      <c r="E50" s="175" t="s">
        <v>664</v>
      </c>
      <c r="F50" s="92" t="s">
        <v>404</v>
      </c>
      <c r="G50" s="15"/>
      <c r="H50" s="15"/>
      <c r="J50" s="15"/>
      <c r="K50" s="15"/>
      <c r="M50" s="152"/>
    </row>
    <row r="51" spans="1:13">
      <c r="A51" s="277"/>
      <c r="B51" s="223"/>
      <c r="C51" s="223"/>
      <c r="D51" s="76" t="s">
        <v>484</v>
      </c>
      <c r="E51" s="175" t="s">
        <v>665</v>
      </c>
      <c r="F51" s="92" t="s">
        <v>229</v>
      </c>
      <c r="G51" s="15"/>
      <c r="H51" s="15"/>
      <c r="J51" s="15"/>
      <c r="K51" s="15"/>
      <c r="M51" s="152"/>
    </row>
    <row r="52" spans="1:13">
      <c r="A52" s="277"/>
      <c r="B52" s="223"/>
      <c r="C52" s="223"/>
      <c r="D52" s="76" t="s">
        <v>485</v>
      </c>
      <c r="E52" s="175" t="s">
        <v>666</v>
      </c>
      <c r="F52" s="92" t="s">
        <v>289</v>
      </c>
      <c r="G52" s="15"/>
      <c r="H52" s="15"/>
      <c r="J52" s="15"/>
      <c r="K52" s="15"/>
      <c r="M52" s="152"/>
    </row>
    <row r="53" spans="1:13">
      <c r="A53" s="277"/>
      <c r="B53" s="223"/>
      <c r="C53" s="223"/>
      <c r="D53" s="76" t="s">
        <v>486</v>
      </c>
      <c r="E53" s="175" t="s">
        <v>667</v>
      </c>
      <c r="F53" s="92" t="s">
        <v>291</v>
      </c>
      <c r="G53" s="15"/>
      <c r="H53" s="15"/>
      <c r="J53" s="15"/>
      <c r="K53" s="15"/>
      <c r="M53" s="152"/>
    </row>
    <row r="54" spans="1:13">
      <c r="A54" s="277"/>
      <c r="B54" s="223"/>
      <c r="C54" s="223"/>
      <c r="D54" s="76" t="s">
        <v>487</v>
      </c>
      <c r="E54" s="175" t="s">
        <v>668</v>
      </c>
      <c r="F54" s="92" t="s">
        <v>488</v>
      </c>
      <c r="G54" s="15"/>
      <c r="H54" s="15"/>
      <c r="J54" s="15"/>
      <c r="K54" s="15"/>
      <c r="M54" s="152"/>
    </row>
    <row r="55" spans="1:13">
      <c r="A55" s="277"/>
      <c r="B55" s="223"/>
      <c r="C55" s="223"/>
      <c r="D55" s="76" t="s">
        <v>489</v>
      </c>
      <c r="E55" s="175" t="s">
        <v>669</v>
      </c>
      <c r="F55" s="92" t="s">
        <v>490</v>
      </c>
      <c r="G55" s="15"/>
      <c r="H55" s="15"/>
      <c r="J55" s="15"/>
      <c r="K55" s="15"/>
      <c r="M55" s="152"/>
    </row>
    <row r="56" spans="1:13">
      <c r="A56" s="277"/>
      <c r="B56" s="223"/>
      <c r="C56" s="223"/>
      <c r="D56" s="76" t="s">
        <v>491</v>
      </c>
      <c r="E56" s="175" t="s">
        <v>670</v>
      </c>
      <c r="F56" s="92" t="s">
        <v>293</v>
      </c>
      <c r="G56" s="15"/>
      <c r="H56" s="15"/>
      <c r="J56" s="15"/>
      <c r="K56" s="15"/>
      <c r="M56" s="152"/>
    </row>
    <row r="57" spans="1:13">
      <c r="A57" s="277"/>
      <c r="B57" s="223"/>
      <c r="C57" s="223"/>
      <c r="D57" s="76" t="s">
        <v>492</v>
      </c>
      <c r="E57" s="175" t="s">
        <v>671</v>
      </c>
      <c r="F57" s="92" t="s">
        <v>493</v>
      </c>
      <c r="G57" s="15"/>
      <c r="H57" s="15"/>
      <c r="J57" s="15"/>
      <c r="K57" s="15"/>
      <c r="M57" s="152"/>
    </row>
    <row r="58" spans="1:13">
      <c r="A58" s="277"/>
      <c r="B58" s="223"/>
      <c r="C58" s="223"/>
      <c r="D58" s="76" t="s">
        <v>494</v>
      </c>
      <c r="E58" s="175" t="s">
        <v>672</v>
      </c>
      <c r="F58" s="92" t="s">
        <v>495</v>
      </c>
      <c r="G58" s="15"/>
      <c r="H58" s="15"/>
      <c r="J58" s="15"/>
      <c r="K58" s="15"/>
      <c r="M58" s="152"/>
    </row>
    <row r="59" spans="1:13">
      <c r="A59" s="277"/>
      <c r="B59" s="223" t="s">
        <v>496</v>
      </c>
      <c r="C59" s="274"/>
      <c r="D59" s="274"/>
      <c r="E59" s="175" t="s">
        <v>673</v>
      </c>
      <c r="F59" s="92" t="s">
        <v>497</v>
      </c>
      <c r="G59" s="15"/>
      <c r="H59" s="15"/>
      <c r="J59" s="15"/>
      <c r="K59" s="15"/>
      <c r="M59" s="152"/>
    </row>
    <row r="60" spans="1:13">
      <c r="A60" s="277"/>
      <c r="B60" s="223"/>
      <c r="C60" s="223" t="s">
        <v>498</v>
      </c>
      <c r="D60" s="223"/>
      <c r="E60" s="175" t="s">
        <v>674</v>
      </c>
      <c r="F60" s="92" t="s">
        <v>499</v>
      </c>
      <c r="G60" s="15"/>
      <c r="H60" s="15"/>
      <c r="J60" s="15"/>
      <c r="K60" s="15"/>
      <c r="M60" s="152"/>
    </row>
    <row r="61" spans="1:13">
      <c r="A61" s="278"/>
      <c r="B61" s="275" t="s">
        <v>500</v>
      </c>
      <c r="C61" s="275"/>
      <c r="D61" s="275"/>
      <c r="E61" s="176" t="s">
        <v>675</v>
      </c>
      <c r="F61" s="92" t="s">
        <v>295</v>
      </c>
      <c r="G61" s="15"/>
      <c r="H61" s="15"/>
      <c r="J61" s="15"/>
      <c r="K61" s="15"/>
      <c r="M61" s="152"/>
    </row>
    <row r="62" spans="1:13"/>
  </sheetData>
  <sheetProtection algorithmName="SHA-512" hashValue="9kR09nFVniJ91M2phQUZnX+zSYNR9C/2elSxkfW2EbE8PzA75v1fAPHy8lpBWjjvWYkA5BgnIl2sAOOMAOkZYw==" saltValue="nNwcSmyWRlw9Z/gDlV4syw==" spinCount="100000" sheet="1" objects="1" scenarios="1" formatCells="0" selectLockedCells="1"/>
  <mergeCells count="44">
    <mergeCell ref="A11:A61"/>
    <mergeCell ref="B11:D11"/>
    <mergeCell ref="B12:B15"/>
    <mergeCell ref="C12:D12"/>
    <mergeCell ref="C13:C15"/>
    <mergeCell ref="B16:D16"/>
    <mergeCell ref="B17:D17"/>
    <mergeCell ref="B18:B29"/>
    <mergeCell ref="C18:D18"/>
    <mergeCell ref="C28:D28"/>
    <mergeCell ref="C29:D29"/>
    <mergeCell ref="B30:D30"/>
    <mergeCell ref="C19:D19"/>
    <mergeCell ref="C20:D20"/>
    <mergeCell ref="C21:D21"/>
    <mergeCell ref="C22:D22"/>
    <mergeCell ref="C23:D23"/>
    <mergeCell ref="C24:D24"/>
    <mergeCell ref="B61:D61"/>
    <mergeCell ref="B37:D37"/>
    <mergeCell ref="B38:B39"/>
    <mergeCell ref="C38:D38"/>
    <mergeCell ref="C39:D39"/>
    <mergeCell ref="B40:B58"/>
    <mergeCell ref="C40:D40"/>
    <mergeCell ref="C41:D41"/>
    <mergeCell ref="C42:C47"/>
    <mergeCell ref="C48:C58"/>
    <mergeCell ref="G6:K6"/>
    <mergeCell ref="A6:D6"/>
    <mergeCell ref="G8:H8"/>
    <mergeCell ref="J8:K8"/>
    <mergeCell ref="B59:B60"/>
    <mergeCell ref="C59:D59"/>
    <mergeCell ref="C60:D60"/>
    <mergeCell ref="B31:D31"/>
    <mergeCell ref="B32:D32"/>
    <mergeCell ref="B33:D33"/>
    <mergeCell ref="B34:D34"/>
    <mergeCell ref="B35:D35"/>
    <mergeCell ref="B36:D36"/>
    <mergeCell ref="C25:D25"/>
    <mergeCell ref="C26:D26"/>
    <mergeCell ref="C27:D27"/>
  </mergeCells>
  <conditionalFormatting sqref="G7:H7">
    <cfRule type="containsBlanks" dxfId="11" priority="4" stopIfTrue="1">
      <formula>LEN(TRIM(G7))=0</formula>
    </cfRule>
  </conditionalFormatting>
  <conditionalFormatting sqref="G12:H61 J12:K61">
    <cfRule type="containsBlanks" dxfId="10" priority="6">
      <formula>LEN(TRIM(G12))=0</formula>
    </cfRule>
  </conditionalFormatting>
  <conditionalFormatting sqref="G13:H61">
    <cfRule type="containsBlanks" dxfId="9" priority="9" stopIfTrue="1">
      <formula>LEN(TRIM(G13))=0</formula>
    </cfRule>
  </conditionalFormatting>
  <conditionalFormatting sqref="J7:K7">
    <cfRule type="containsBlanks" dxfId="8" priority="2" stopIfTrue="1">
      <formula>LEN(TRIM(J7))=0</formula>
    </cfRule>
  </conditionalFormatting>
  <conditionalFormatting sqref="J12:K61">
    <cfRule type="containsBlanks" dxfId="7" priority="7" stopIfTrue="1">
      <formula>LEN(TRIM(J12))=0</formula>
    </cfRule>
  </conditionalFormatting>
  <conditionalFormatting sqref="M7">
    <cfRule type="containsBlanks" dxfId="6" priority="1" stopIfTrue="1">
      <formula>LEN(TRIM(M7))=0</formula>
    </cfRule>
  </conditionalFormatting>
  <hyperlinks>
    <hyperlink ref="A1" location="'Navigation tab'!A1" display="To navigation tab" xr:uid="{2A132610-7E07-4028-BCD0-DEFE700589A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0429-5176-4263-8180-4A9FC6D22445}">
  <sheetPr codeName="Sheet10"/>
  <dimension ref="A1:R31"/>
  <sheetViews>
    <sheetView topLeftCell="H1" zoomScale="55" zoomScaleNormal="55" workbookViewId="0">
      <selection activeCell="E21" sqref="E21:E24"/>
    </sheetView>
  </sheetViews>
  <sheetFormatPr defaultColWidth="0" defaultRowHeight="14.5" zeroHeight="1"/>
  <cols>
    <col min="1" max="1" width="50.453125" style="1" customWidth="1"/>
    <col min="2" max="2" width="19.81640625" style="1" customWidth="1"/>
    <col min="3" max="3" width="47.1796875" style="1" bestFit="1" customWidth="1"/>
    <col min="4" max="4" width="27.26953125" style="1" hidden="1" customWidth="1"/>
    <col min="5" max="5" width="32.26953125" style="1" customWidth="1"/>
    <col min="6" max="6" width="36.1796875" style="1" customWidth="1"/>
    <col min="7" max="7" width="2.7265625" style="1" customWidth="1"/>
    <col min="8" max="8" width="32" style="1" customWidth="1"/>
    <col min="9" max="9" width="36.54296875" style="1" customWidth="1"/>
    <col min="10" max="10" width="2.7265625" style="1" customWidth="1"/>
    <col min="11" max="11" width="42.54296875" style="1" customWidth="1"/>
    <col min="12" max="12" width="2.7265625" style="1" customWidth="1"/>
    <col min="13" max="13" width="42.54296875" style="1" customWidth="1"/>
    <col min="14" max="14" width="2.7265625" style="1" customWidth="1"/>
    <col min="15" max="15" width="45.453125" style="1" customWidth="1"/>
    <col min="16" max="16" width="5.7265625" style="1" customWidth="1"/>
    <col min="17" max="17" width="92.453125" style="1" customWidth="1"/>
    <col min="18" max="18" width="10.7265625" style="1" customWidth="1"/>
    <col min="19" max="16384" width="10.7265625" style="1" hidden="1"/>
  </cols>
  <sheetData>
    <row r="1" spans="1:17" ht="15" customHeight="1" thickBot="1">
      <c r="A1" s="30" t="s">
        <v>30</v>
      </c>
    </row>
    <row r="2" spans="1:17" s="28" customFormat="1" ht="15.75" customHeight="1">
      <c r="A2" s="19" t="s">
        <v>337</v>
      </c>
      <c r="B2" s="21"/>
      <c r="C2" s="59"/>
      <c r="D2" s="59"/>
      <c r="E2" s="60"/>
      <c r="F2" s="60" t="str">
        <f>'Participant Information'!C2</f>
        <v>[Name undertaking missing - Please enter under Participant Information]</v>
      </c>
      <c r="G2" s="61"/>
      <c r="H2" s="62"/>
      <c r="I2" s="62"/>
      <c r="J2" s="61"/>
      <c r="K2" s="62"/>
      <c r="L2" s="61"/>
      <c r="M2" s="62"/>
      <c r="N2" s="61"/>
      <c r="O2" s="62"/>
      <c r="P2" s="62"/>
      <c r="Q2" s="78"/>
    </row>
    <row r="3" spans="1:17" s="28" customFormat="1" ht="15.75" customHeight="1">
      <c r="A3" s="35" t="str">
        <f>'Participant Information'!A3</f>
        <v>Version 2.0</v>
      </c>
      <c r="B3" s="21"/>
      <c r="C3" s="21"/>
      <c r="D3" s="21"/>
      <c r="E3" s="60"/>
      <c r="F3" s="60" t="str">
        <f>'Participant Information'!C3</f>
        <v>[Participant ID missing - Please enter under Participant Information]</v>
      </c>
      <c r="G3" s="61"/>
      <c r="H3" s="62"/>
      <c r="I3" s="62"/>
      <c r="J3" s="61"/>
      <c r="K3" s="62"/>
      <c r="L3" s="61"/>
      <c r="M3" s="62"/>
      <c r="N3" s="61"/>
      <c r="O3" s="62"/>
      <c r="P3" s="62"/>
      <c r="Q3" s="78"/>
    </row>
    <row r="4" spans="1:17" s="28" customFormat="1" ht="15.75" customHeight="1">
      <c r="A4" s="98" t="s">
        <v>503</v>
      </c>
      <c r="B4" s="63"/>
      <c r="C4" s="63"/>
      <c r="D4" s="21"/>
      <c r="E4" s="60"/>
      <c r="F4" s="60" t="str">
        <f>'Participant Information'!C4</f>
        <v>[Type of undertaking - Please enter under Participant Information]</v>
      </c>
      <c r="G4" s="61"/>
      <c r="H4" s="62"/>
      <c r="I4" s="62"/>
      <c r="J4" s="61"/>
      <c r="K4" s="62"/>
      <c r="L4" s="61"/>
      <c r="M4" s="62"/>
      <c r="N4" s="61"/>
      <c r="O4" s="62"/>
      <c r="P4" s="62"/>
      <c r="Q4" s="78"/>
    </row>
    <row r="5" spans="1:17" s="28" customFormat="1" ht="16">
      <c r="A5" s="64"/>
      <c r="B5" s="64"/>
      <c r="C5" s="64"/>
      <c r="D5" s="64"/>
      <c r="E5" s="62"/>
      <c r="F5" s="62"/>
      <c r="G5" s="65"/>
      <c r="H5" s="62"/>
      <c r="I5" s="62"/>
      <c r="J5" s="65"/>
      <c r="K5" s="62"/>
      <c r="L5" s="65"/>
      <c r="M5" s="62"/>
      <c r="N5" s="65"/>
      <c r="O5" s="62"/>
      <c r="P5" s="62"/>
      <c r="Q5" s="78"/>
    </row>
    <row r="6" spans="1:17" s="28" customFormat="1" ht="52.5" customHeight="1">
      <c r="A6" s="206" t="s">
        <v>31</v>
      </c>
      <c r="B6" s="38"/>
      <c r="C6" s="113"/>
      <c r="D6" s="113"/>
      <c r="E6" s="203" t="s">
        <v>32</v>
      </c>
      <c r="F6" s="204"/>
      <c r="G6" s="204"/>
      <c r="H6" s="204"/>
      <c r="I6" s="204"/>
      <c r="J6" s="204"/>
      <c r="K6" s="204"/>
      <c r="L6" s="204"/>
      <c r="M6" s="204"/>
      <c r="N6" s="204"/>
      <c r="O6" s="205"/>
      <c r="P6" s="62"/>
      <c r="Q6" s="23" t="s">
        <v>806</v>
      </c>
    </row>
    <row r="7" spans="1:17" s="28" customFormat="1" ht="16" hidden="1">
      <c r="A7" s="206"/>
      <c r="B7" s="38"/>
      <c r="C7" s="67"/>
      <c r="D7" s="67"/>
      <c r="E7" s="177" t="s">
        <v>350</v>
      </c>
      <c r="F7" s="177" t="s">
        <v>509</v>
      </c>
      <c r="G7" s="65"/>
      <c r="H7" s="177" t="s">
        <v>517</v>
      </c>
      <c r="I7" s="177" t="s">
        <v>533</v>
      </c>
      <c r="J7" s="65"/>
      <c r="K7" s="177" t="s">
        <v>541</v>
      </c>
      <c r="L7" s="65"/>
      <c r="M7" s="177" t="s">
        <v>542</v>
      </c>
      <c r="N7" s="65"/>
      <c r="O7" s="177" t="s">
        <v>544</v>
      </c>
      <c r="P7" s="62"/>
      <c r="Q7" s="177" t="s">
        <v>716</v>
      </c>
    </row>
    <row r="8" spans="1:17" ht="68.25" customHeight="1">
      <c r="A8" s="66"/>
      <c r="B8" s="66"/>
      <c r="C8" s="38"/>
      <c r="D8" s="92" t="s">
        <v>534</v>
      </c>
      <c r="E8" s="224" t="s">
        <v>33</v>
      </c>
      <c r="F8" s="225"/>
      <c r="H8" s="254" t="s">
        <v>505</v>
      </c>
      <c r="I8" s="254"/>
      <c r="K8" s="69" t="s">
        <v>817</v>
      </c>
      <c r="M8" s="69" t="s">
        <v>818</v>
      </c>
      <c r="O8" s="134" t="s">
        <v>819</v>
      </c>
      <c r="Q8" s="152"/>
    </row>
    <row r="9" spans="1:17" ht="15" customHeight="1">
      <c r="A9" s="66"/>
      <c r="B9" s="66"/>
      <c r="C9" s="38"/>
      <c r="D9" s="38"/>
      <c r="E9" s="260" t="s">
        <v>335</v>
      </c>
      <c r="F9" s="285"/>
      <c r="H9" s="262" t="s">
        <v>336</v>
      </c>
      <c r="I9" s="285"/>
      <c r="K9" s="105" t="s">
        <v>336</v>
      </c>
      <c r="M9" s="105" t="s">
        <v>35</v>
      </c>
      <c r="O9" s="105" t="s">
        <v>35</v>
      </c>
    </row>
    <row r="10" spans="1:17" s="74" customFormat="1" ht="48.75" customHeight="1">
      <c r="A10" s="66"/>
      <c r="B10" s="66"/>
      <c r="C10" s="66"/>
      <c r="D10" s="38"/>
      <c r="E10" s="178" t="s">
        <v>36</v>
      </c>
      <c r="F10" s="179" t="s">
        <v>37</v>
      </c>
      <c r="H10" s="178" t="s">
        <v>36</v>
      </c>
      <c r="I10" s="179" t="s">
        <v>37</v>
      </c>
      <c r="K10" s="180" t="s">
        <v>36</v>
      </c>
      <c r="M10" s="180" t="s">
        <v>36</v>
      </c>
      <c r="O10" s="180" t="s">
        <v>36</v>
      </c>
    </row>
    <row r="11" spans="1:17">
      <c r="C11" s="91"/>
      <c r="D11" s="38"/>
      <c r="E11" s="171" t="s">
        <v>558</v>
      </c>
      <c r="F11" s="171" t="s">
        <v>559</v>
      </c>
      <c r="G11" s="92"/>
      <c r="H11" s="68"/>
      <c r="I11" s="68"/>
      <c r="J11" s="92"/>
      <c r="K11" s="68"/>
      <c r="L11" s="92"/>
      <c r="M11" s="68"/>
      <c r="N11" s="92"/>
      <c r="O11" s="68"/>
      <c r="Q11" s="181"/>
    </row>
    <row r="12" spans="1:17">
      <c r="A12" s="289" t="s">
        <v>433</v>
      </c>
      <c r="B12" s="290"/>
      <c r="C12" s="171" t="s">
        <v>546</v>
      </c>
      <c r="D12" s="92" t="str">
        <f>"R00"&amp;_xlfn.NUMBERVALUE(RIGHT(D8,4))+10</f>
        <v>R0010</v>
      </c>
      <c r="E12" s="133"/>
      <c r="F12" s="133"/>
      <c r="G12" s="182"/>
      <c r="H12" s="133"/>
      <c r="I12" s="133"/>
      <c r="J12" s="182"/>
      <c r="K12" s="133"/>
      <c r="L12" s="182"/>
      <c r="M12" s="133"/>
      <c r="N12" s="182"/>
      <c r="O12" s="133"/>
      <c r="Q12" s="152"/>
    </row>
    <row r="13" spans="1:17">
      <c r="A13" s="286" t="s">
        <v>326</v>
      </c>
      <c r="B13" s="183"/>
      <c r="C13" s="171" t="s">
        <v>549</v>
      </c>
      <c r="D13" s="92" t="str">
        <f>"R00"&amp;_xlfn.NUMBERVALUE(RIGHT(D12,4))+10</f>
        <v>R0020</v>
      </c>
      <c r="E13" s="133"/>
      <c r="F13" s="133"/>
      <c r="G13" s="182"/>
      <c r="H13" s="133"/>
      <c r="I13" s="133"/>
      <c r="J13" s="182"/>
      <c r="K13" s="133"/>
      <c r="L13" s="182"/>
      <c r="M13" s="133"/>
      <c r="N13" s="182"/>
      <c r="O13" s="133"/>
      <c r="Q13" s="152"/>
    </row>
    <row r="14" spans="1:17">
      <c r="A14" s="287"/>
      <c r="B14" s="184" t="s">
        <v>435</v>
      </c>
      <c r="C14" s="171" t="s">
        <v>550</v>
      </c>
      <c r="D14" s="92" t="str">
        <f t="shared" ref="D14:D18" si="0">"R00"&amp;_xlfn.NUMBERVALUE(RIGHT(D13,4))+10</f>
        <v>R0030</v>
      </c>
      <c r="E14" s="133"/>
      <c r="F14" s="133"/>
      <c r="G14" s="182"/>
      <c r="H14" s="133"/>
      <c r="I14" s="133"/>
      <c r="J14" s="182"/>
      <c r="K14" s="133"/>
      <c r="L14" s="182"/>
      <c r="M14" s="133"/>
      <c r="N14" s="182"/>
      <c r="O14" s="133"/>
      <c r="Q14" s="152"/>
    </row>
    <row r="15" spans="1:17">
      <c r="A15" s="287"/>
      <c r="B15" s="185" t="s">
        <v>436</v>
      </c>
      <c r="C15" s="171" t="s">
        <v>551</v>
      </c>
      <c r="D15" s="92" t="str">
        <f t="shared" si="0"/>
        <v>R0040</v>
      </c>
      <c r="E15" s="133"/>
      <c r="F15" s="133"/>
      <c r="G15" s="182"/>
      <c r="H15" s="133"/>
      <c r="I15" s="133"/>
      <c r="J15" s="182"/>
      <c r="K15" s="133"/>
      <c r="L15" s="182"/>
      <c r="M15" s="133"/>
      <c r="N15" s="182"/>
      <c r="O15" s="133"/>
      <c r="Q15" s="152"/>
    </row>
    <row r="16" spans="1:17">
      <c r="A16" s="288"/>
      <c r="B16" s="186" t="s">
        <v>437</v>
      </c>
      <c r="C16" s="171" t="s">
        <v>552</v>
      </c>
      <c r="D16" s="92" t="str">
        <f t="shared" si="0"/>
        <v>R0050</v>
      </c>
      <c r="E16" s="133"/>
      <c r="F16" s="133"/>
      <c r="G16" s="182"/>
      <c r="H16" s="133"/>
      <c r="I16" s="133"/>
      <c r="J16" s="182"/>
      <c r="K16" s="133"/>
      <c r="L16" s="182"/>
      <c r="M16" s="133"/>
      <c r="N16" s="182"/>
      <c r="O16" s="133"/>
      <c r="Q16" s="152"/>
    </row>
    <row r="17" spans="1:17" ht="15" customHeight="1">
      <c r="A17" s="291" t="s">
        <v>43</v>
      </c>
      <c r="B17" s="292"/>
      <c r="C17" s="171" t="s">
        <v>553</v>
      </c>
      <c r="D17" s="92" t="str">
        <f t="shared" si="0"/>
        <v>R0060</v>
      </c>
      <c r="E17" s="133"/>
      <c r="F17" s="133"/>
      <c r="G17" s="182"/>
      <c r="H17" s="133"/>
      <c r="I17" s="133"/>
      <c r="J17" s="182"/>
      <c r="K17" s="133"/>
      <c r="L17" s="182"/>
      <c r="M17" s="133"/>
      <c r="N17" s="182"/>
      <c r="O17" s="133"/>
      <c r="Q17" s="152"/>
    </row>
    <row r="18" spans="1:17" ht="15" customHeight="1">
      <c r="A18" s="281" t="s">
        <v>502</v>
      </c>
      <c r="B18" s="282"/>
      <c r="C18" s="171" t="s">
        <v>556</v>
      </c>
      <c r="D18" s="92" t="str">
        <f t="shared" si="0"/>
        <v>R0070</v>
      </c>
      <c r="E18" s="133"/>
      <c r="F18" s="133"/>
      <c r="G18" s="182"/>
      <c r="H18" s="133"/>
      <c r="I18" s="133"/>
      <c r="J18" s="182"/>
      <c r="K18" s="133"/>
      <c r="L18" s="182"/>
      <c r="M18" s="133"/>
      <c r="N18" s="182"/>
      <c r="O18" s="133"/>
      <c r="Q18" s="152"/>
    </row>
    <row r="19" spans="1:17" s="28" customFormat="1">
      <c r="A19" s="38"/>
      <c r="B19" s="38"/>
      <c r="D19" s="38"/>
      <c r="E19" s="68"/>
      <c r="F19" s="68"/>
      <c r="G19" s="187"/>
      <c r="H19" s="68"/>
      <c r="I19" s="68"/>
      <c r="J19" s="187"/>
      <c r="K19" s="68"/>
      <c r="L19" s="187"/>
      <c r="M19" s="68"/>
      <c r="N19" s="187"/>
      <c r="O19" s="68"/>
      <c r="P19" s="62"/>
      <c r="Q19" s="78"/>
    </row>
    <row r="20" spans="1:17" s="28" customFormat="1">
      <c r="A20" s="38"/>
      <c r="B20" s="38"/>
      <c r="C20" s="91"/>
      <c r="D20" s="38"/>
      <c r="E20" s="171" t="s">
        <v>682</v>
      </c>
      <c r="F20" s="171" t="s">
        <v>683</v>
      </c>
      <c r="G20" s="92"/>
      <c r="H20" s="68"/>
      <c r="I20" s="68"/>
      <c r="J20" s="92"/>
      <c r="K20" s="68"/>
      <c r="L20" s="92"/>
      <c r="M20" s="68"/>
      <c r="N20" s="92"/>
      <c r="O20" s="68"/>
      <c r="P20" s="62"/>
      <c r="Q20" s="181"/>
    </row>
    <row r="21" spans="1:17">
      <c r="A21" s="281" t="s">
        <v>456</v>
      </c>
      <c r="B21" s="282"/>
      <c r="C21" s="171" t="s">
        <v>678</v>
      </c>
      <c r="D21" s="92" t="str">
        <f>"R00"&amp;_xlfn.NUMBERVALUE(RIGHT(D18,4))+10</f>
        <v>R0080</v>
      </c>
      <c r="E21" s="133"/>
      <c r="F21" s="133"/>
      <c r="G21" s="182"/>
      <c r="H21" s="133"/>
      <c r="I21" s="133"/>
      <c r="J21" s="182"/>
      <c r="K21" s="133"/>
      <c r="L21" s="182"/>
      <c r="M21" s="133"/>
      <c r="N21" s="182"/>
      <c r="O21" s="133"/>
      <c r="Q21" s="152"/>
    </row>
    <row r="22" spans="1:17">
      <c r="A22" s="293" t="s">
        <v>460</v>
      </c>
      <c r="B22" s="294"/>
      <c r="C22" s="171" t="s">
        <v>679</v>
      </c>
      <c r="D22" s="92" t="str">
        <f>"R00"&amp;_xlfn.NUMBERVALUE(RIGHT(D21,4))+10</f>
        <v>R0090</v>
      </c>
      <c r="E22" s="133"/>
      <c r="F22" s="133"/>
      <c r="G22" s="182"/>
      <c r="H22" s="133"/>
      <c r="I22" s="133"/>
      <c r="J22" s="182"/>
      <c r="K22" s="133"/>
      <c r="L22" s="182"/>
      <c r="M22" s="133"/>
      <c r="N22" s="182"/>
      <c r="O22" s="133"/>
      <c r="Q22" s="152"/>
    </row>
    <row r="23" spans="1:17">
      <c r="A23" s="281" t="s">
        <v>461</v>
      </c>
      <c r="B23" s="282"/>
      <c r="C23" s="171" t="s">
        <v>680</v>
      </c>
      <c r="D23" s="92" t="str">
        <f>"R0"&amp;_xlfn.NUMBERVALUE(RIGHT(D22,4))+10</f>
        <v>R0100</v>
      </c>
      <c r="E23" s="133"/>
      <c r="F23" s="133"/>
      <c r="G23" s="182"/>
      <c r="H23" s="133"/>
      <c r="I23" s="133"/>
      <c r="J23" s="182"/>
      <c r="K23" s="133"/>
      <c r="L23" s="182"/>
      <c r="M23" s="133"/>
      <c r="N23" s="182"/>
      <c r="O23" s="133"/>
      <c r="Q23" s="152"/>
    </row>
    <row r="24" spans="1:17">
      <c r="A24" s="283" t="s">
        <v>462</v>
      </c>
      <c r="B24" s="284"/>
      <c r="C24" s="171" t="s">
        <v>681</v>
      </c>
      <c r="D24" s="92" t="str">
        <f>"R0"&amp;_xlfn.NUMBERVALUE(RIGHT(D23,4))+10</f>
        <v>R0110</v>
      </c>
      <c r="E24" s="133"/>
      <c r="F24" s="133"/>
      <c r="G24" s="182"/>
      <c r="H24" s="133"/>
      <c r="I24" s="133"/>
      <c r="J24" s="182"/>
      <c r="K24" s="133"/>
      <c r="L24" s="182"/>
      <c r="M24" s="133"/>
      <c r="N24" s="182"/>
      <c r="O24" s="133"/>
      <c r="Q24" s="152"/>
    </row>
    <row r="25" spans="1:17" ht="15" customHeight="1"/>
    <row r="26" spans="1:17" ht="15" customHeight="1">
      <c r="A26" s="280" t="s">
        <v>46</v>
      </c>
      <c r="B26" s="280"/>
      <c r="C26" s="280"/>
      <c r="D26" s="280"/>
      <c r="E26" s="280"/>
      <c r="F26" s="280"/>
      <c r="G26" s="280"/>
      <c r="H26" s="280"/>
      <c r="I26" s="280"/>
      <c r="J26" s="280"/>
      <c r="K26" s="280"/>
      <c r="L26" s="280"/>
      <c r="M26" s="280"/>
      <c r="N26" s="280"/>
      <c r="O26" s="280"/>
      <c r="Q26" s="181"/>
    </row>
    <row r="27" spans="1:17" ht="15" customHeight="1" thickBot="1">
      <c r="Q27" s="181"/>
    </row>
    <row r="28" spans="1:17" ht="41.25" customHeight="1" thickTop="1" thickBot="1">
      <c r="A28" s="188" t="s">
        <v>327</v>
      </c>
      <c r="B28" s="188"/>
      <c r="C28" s="189"/>
      <c r="D28" s="92" t="str">
        <f>"R0"&amp;_xlfn.NUMBERVALUE(RIGHT(D24,4))+10</f>
        <v>R0120</v>
      </c>
      <c r="E28" s="3" t="str">
        <f>IF(E13='Solvency position'!E16,"",1)</f>
        <v/>
      </c>
      <c r="F28" s="3" t="str">
        <f>IF(F13='Solvency position'!F16,"",1)</f>
        <v/>
      </c>
      <c r="I28" s="4" t="str">
        <f>IF(AND(E28="",F28=""),"Results plausible, no explanation required","Please explain")</f>
        <v>Results plausible, no explanation required</v>
      </c>
    </row>
    <row r="29" spans="1:17" ht="41.25" customHeight="1" thickTop="1" thickBot="1">
      <c r="A29" s="188" t="s">
        <v>328</v>
      </c>
      <c r="B29" s="188"/>
      <c r="C29" s="189"/>
      <c r="D29" s="92" t="str">
        <f>"R0"&amp;_xlfn.NUMBERVALUE(RIGHT(D28,4))+10</f>
        <v>R0130</v>
      </c>
      <c r="E29" s="3" t="str">
        <f>IF(E17='Solvency position'!E20,"",1)</f>
        <v/>
      </c>
      <c r="F29" s="3" t="str">
        <f>IF(F17='Solvency position'!F20,"",1)</f>
        <v/>
      </c>
      <c r="I29" s="4" t="str">
        <f>IF(AND(E29="",F29=""),"Results plausible, no explanation required","Please explain")</f>
        <v>Results plausible, no explanation required</v>
      </c>
    </row>
    <row r="30" spans="1:17" ht="41.25" customHeight="1" thickTop="1" thickBot="1">
      <c r="A30" s="188" t="s">
        <v>329</v>
      </c>
      <c r="B30" s="188"/>
      <c r="C30" s="189"/>
      <c r="D30" s="92" t="str">
        <f>"R0"&amp;_xlfn.NUMBERVALUE(RIGHT(D29,4))+10</f>
        <v>R0140</v>
      </c>
      <c r="E30" s="3" t="str">
        <f>IF(E17="","",IF(ABS(E13/E17-E18)&lt;1%,"",1))</f>
        <v/>
      </c>
      <c r="F30" s="3" t="str">
        <f t="shared" ref="F30" si="1">IF(F17="","",IF(ABS(F13/F17-F18)&lt;1%,"",1))</f>
        <v/>
      </c>
      <c r="I30" s="4" t="str">
        <f>IF(AND(E30="",F30=""),"Results plausible, no explanation required","Please explain")</f>
        <v>Results plausible, no explanation required</v>
      </c>
    </row>
    <row r="31" spans="1:17" ht="15" thickTop="1"/>
  </sheetData>
  <sheetProtection algorithmName="SHA-512" hashValue="ijoa1FhjZg+CLG1tBXnR2bN0VsR7619i7Ms9KBLuUe+njaVhsKEuZCEYH2v4RJmJh0lBtIQai39wqujTbGACog==" saltValue="NZSz4y7lWsEavddZRYUX1g==" spinCount="100000" sheet="1" objects="1" scenarios="1" formatCells="0" selectLockedCells="1"/>
  <mergeCells count="15">
    <mergeCell ref="A26:O26"/>
    <mergeCell ref="A23:B23"/>
    <mergeCell ref="A24:B24"/>
    <mergeCell ref="A18:B18"/>
    <mergeCell ref="A6:A7"/>
    <mergeCell ref="H8:I8"/>
    <mergeCell ref="H9:I9"/>
    <mergeCell ref="A13:A16"/>
    <mergeCell ref="A12:B12"/>
    <mergeCell ref="A17:B17"/>
    <mergeCell ref="A21:B21"/>
    <mergeCell ref="E9:F9"/>
    <mergeCell ref="E8:F8"/>
    <mergeCell ref="A22:B22"/>
    <mergeCell ref="E6:O6"/>
  </mergeCells>
  <conditionalFormatting sqref="E12:F18 H12:I18 K12:K18 M12:M18 O12:O18 E21:F24 H21:I24 K21:K24 M21:M24 O21:O24">
    <cfRule type="containsBlanks" dxfId="5" priority="13" stopIfTrue="1">
      <formula>LEN(TRIM(E12))=0</formula>
    </cfRule>
  </conditionalFormatting>
  <conditionalFormatting sqref="E30:F30">
    <cfRule type="expression" dxfId="4" priority="9">
      <formula>E30&lt;0</formula>
    </cfRule>
  </conditionalFormatting>
  <conditionalFormatting sqref="I28:I30">
    <cfRule type="expression" dxfId="3" priority="5">
      <formula>I28&lt;0</formula>
    </cfRule>
  </conditionalFormatting>
  <hyperlinks>
    <hyperlink ref="A1" location="'Navigation tab'!A1" display="To navigation tab" xr:uid="{2DCCA51C-AFC2-4705-A642-5CFA5780DFE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09F4-A027-42C9-8DE6-D6714961166F}">
  <sheetPr codeName="Sheet11"/>
  <dimension ref="A1:M36"/>
  <sheetViews>
    <sheetView tabSelected="1" zoomScale="70" zoomScaleNormal="70" workbookViewId="0">
      <selection activeCell="D16" sqref="D16"/>
    </sheetView>
  </sheetViews>
  <sheetFormatPr defaultColWidth="0" defaultRowHeight="14.5" zeroHeight="1"/>
  <cols>
    <col min="1" max="1" width="98.54296875" style="1" customWidth="1"/>
    <col min="2" max="2" width="24.7265625" style="1" bestFit="1" customWidth="1"/>
    <col min="3" max="3" width="8.453125" style="1" hidden="1" customWidth="1"/>
    <col min="4" max="4" width="21.1796875" style="1" customWidth="1"/>
    <col min="5" max="7" width="17" style="1" bestFit="1" customWidth="1"/>
    <col min="8" max="8" width="18.453125" style="1" customWidth="1"/>
    <col min="9" max="9" width="5.7265625" style="1" customWidth="1"/>
    <col min="10" max="10" width="36.453125" style="1" bestFit="1" customWidth="1"/>
    <col min="11" max="11" width="8.7265625" style="1" customWidth="1"/>
    <col min="12" max="12" width="92.453125" style="1" customWidth="1"/>
    <col min="13" max="13" width="10.7265625" style="1" customWidth="1"/>
    <col min="14" max="16384" width="10.7265625" style="1" hidden="1"/>
  </cols>
  <sheetData>
    <row r="1" spans="1:12" ht="15" customHeight="1" thickBot="1">
      <c r="A1" s="30" t="s">
        <v>30</v>
      </c>
      <c r="D1" s="80"/>
    </row>
    <row r="2" spans="1:12" s="28" customFormat="1" ht="15.75" customHeight="1">
      <c r="A2" s="19" t="s">
        <v>337</v>
      </c>
      <c r="B2" s="59"/>
      <c r="C2" s="59"/>
      <c r="D2" s="60"/>
      <c r="E2" s="60"/>
      <c r="F2" s="60"/>
      <c r="G2" s="60"/>
      <c r="H2" s="60" t="str">
        <f>'Participant Information'!C2</f>
        <v>[Name undertaking missing - Please enter under Participant Information]</v>
      </c>
      <c r="I2" s="62"/>
      <c r="L2" s="78"/>
    </row>
    <row r="3" spans="1:12" s="28" customFormat="1" ht="15.75" customHeight="1">
      <c r="A3" s="35" t="str">
        <f>'Participant Information'!A3</f>
        <v>Version 2.0</v>
      </c>
      <c r="B3" s="21"/>
      <c r="C3" s="21"/>
      <c r="D3" s="60"/>
      <c r="E3" s="60"/>
      <c r="F3" s="60"/>
      <c r="G3" s="60"/>
      <c r="H3" s="60" t="str">
        <f>'Participant Information'!C3</f>
        <v>[Participant ID missing - Please enter under Participant Information]</v>
      </c>
      <c r="I3" s="62"/>
      <c r="L3" s="78"/>
    </row>
    <row r="4" spans="1:12" s="28" customFormat="1" ht="15.75" customHeight="1">
      <c r="A4" s="98" t="s">
        <v>811</v>
      </c>
      <c r="B4" s="63"/>
      <c r="C4" s="21"/>
      <c r="D4" s="60"/>
      <c r="E4" s="60"/>
      <c r="F4" s="60"/>
      <c r="G4" s="60"/>
      <c r="H4" s="60" t="str">
        <f>'Participant Information'!C4</f>
        <v>[Type of undertaking - Please enter under Participant Information]</v>
      </c>
      <c r="I4" s="62"/>
      <c r="L4" s="78"/>
    </row>
    <row r="5" spans="1:12" ht="15" customHeight="1">
      <c r="A5" s="64"/>
      <c r="B5" s="64"/>
      <c r="C5" s="64"/>
      <c r="D5" s="80"/>
      <c r="L5" s="78"/>
    </row>
    <row r="6" spans="1:12" ht="45.65" customHeight="1">
      <c r="A6" s="206" t="s">
        <v>31</v>
      </c>
      <c r="B6" s="113"/>
      <c r="C6" s="113"/>
      <c r="D6" s="203" t="s">
        <v>32</v>
      </c>
      <c r="E6" s="204"/>
      <c r="F6" s="204"/>
      <c r="G6" s="204"/>
      <c r="H6" s="205"/>
      <c r="L6" s="23" t="s">
        <v>806</v>
      </c>
    </row>
    <row r="7" spans="1:12" ht="15" hidden="1" customHeight="1">
      <c r="A7" s="206"/>
      <c r="B7" s="67"/>
      <c r="C7" s="67"/>
      <c r="D7" s="181" t="s">
        <v>350</v>
      </c>
      <c r="E7" s="181" t="s">
        <v>509</v>
      </c>
      <c r="F7" s="181" t="s">
        <v>260</v>
      </c>
      <c r="G7" s="181" t="s">
        <v>261</v>
      </c>
      <c r="H7" s="181" t="s">
        <v>540</v>
      </c>
      <c r="I7" s="92"/>
      <c r="J7" s="181" t="s">
        <v>444</v>
      </c>
      <c r="L7" s="181" t="s">
        <v>280</v>
      </c>
    </row>
    <row r="8" spans="1:12" ht="53.25" customHeight="1">
      <c r="C8" s="1" t="s">
        <v>534</v>
      </c>
      <c r="D8" s="295" t="s">
        <v>810</v>
      </c>
      <c r="E8" s="296"/>
      <c r="F8" s="296"/>
      <c r="G8" s="296"/>
      <c r="H8" s="297"/>
      <c r="L8" s="152"/>
    </row>
    <row r="9" spans="1:12" s="74" customFormat="1" ht="30" customHeight="1">
      <c r="D9" s="190" t="s">
        <v>48</v>
      </c>
      <c r="E9" s="190" t="s">
        <v>49</v>
      </c>
      <c r="F9" s="190" t="s">
        <v>50</v>
      </c>
      <c r="G9" s="190" t="s">
        <v>51</v>
      </c>
      <c r="H9" s="190" t="s">
        <v>52</v>
      </c>
      <c r="K9" s="191"/>
    </row>
    <row r="10" spans="1:12" ht="15" customHeight="1">
      <c r="A10" s="184" t="s">
        <v>53</v>
      </c>
      <c r="B10" s="171" t="s">
        <v>54</v>
      </c>
      <c r="C10" s="1" t="s">
        <v>263</v>
      </c>
      <c r="D10" s="196"/>
      <c r="E10" s="196"/>
      <c r="F10" s="196"/>
      <c r="G10" s="196"/>
      <c r="H10" s="196"/>
      <c r="L10" s="152"/>
    </row>
    <row r="11" spans="1:12" ht="15" customHeight="1"/>
    <row r="12" spans="1:12" ht="15" customHeight="1">
      <c r="A12" s="233" t="s">
        <v>330</v>
      </c>
      <c r="B12" s="234"/>
      <c r="C12" s="234"/>
      <c r="D12" s="234"/>
      <c r="E12" s="234"/>
      <c r="F12" s="234"/>
      <c r="G12" s="234"/>
      <c r="H12" s="234"/>
    </row>
    <row r="13" spans="1:12" ht="15" customHeight="1">
      <c r="D13" s="181"/>
      <c r="E13" s="181"/>
      <c r="F13" s="181"/>
      <c r="G13" s="181"/>
      <c r="H13" s="181"/>
      <c r="L13" s="181"/>
    </row>
    <row r="14" spans="1:12" ht="15" customHeight="1">
      <c r="A14" s="184" t="s">
        <v>524</v>
      </c>
      <c r="B14" s="171" t="s">
        <v>61</v>
      </c>
      <c r="C14" s="1" t="str">
        <f>"R00"&amp;_xlfn.NUMBERVALUE(RIGHT(C10,4))+10</f>
        <v>R0020</v>
      </c>
      <c r="D14" s="196"/>
      <c r="E14" s="196"/>
      <c r="F14" s="196"/>
      <c r="G14" s="196"/>
      <c r="H14" s="196"/>
      <c r="L14" s="152"/>
    </row>
    <row r="15" spans="1:12" ht="15" customHeight="1">
      <c r="A15" s="184" t="s">
        <v>63</v>
      </c>
      <c r="B15" s="171" t="s">
        <v>38</v>
      </c>
      <c r="C15" s="1" t="str">
        <f>"R00"&amp;_xlfn.NUMBERVALUE(RIGHT(C14,4))+10</f>
        <v>R0030</v>
      </c>
      <c r="D15" s="196"/>
      <c r="E15" s="196"/>
      <c r="F15" s="196"/>
      <c r="G15" s="196"/>
      <c r="H15" s="196"/>
      <c r="L15" s="152"/>
    </row>
    <row r="16" spans="1:12" ht="15" customHeight="1">
      <c r="A16" s="184" t="s">
        <v>64</v>
      </c>
      <c r="B16" s="171" t="s">
        <v>38</v>
      </c>
      <c r="C16" s="1" t="str">
        <f t="shared" ref="C16:C18" si="0">"R00"&amp;_xlfn.NUMBERVALUE(RIGHT(C15,4))+10</f>
        <v>R0040</v>
      </c>
      <c r="D16" s="196"/>
      <c r="E16" s="196"/>
      <c r="F16" s="196"/>
      <c r="G16" s="196"/>
      <c r="H16" s="196"/>
      <c r="L16" s="152"/>
    </row>
    <row r="17" spans="1:12" ht="15" customHeight="1">
      <c r="A17" s="184" t="s">
        <v>333</v>
      </c>
      <c r="B17" s="171" t="s">
        <v>62</v>
      </c>
      <c r="C17" s="1" t="str">
        <f t="shared" si="0"/>
        <v>R0050</v>
      </c>
      <c r="D17" s="196"/>
      <c r="E17" s="196"/>
      <c r="F17" s="196"/>
      <c r="G17" s="196"/>
      <c r="H17" s="196"/>
      <c r="L17" s="152"/>
    </row>
    <row r="18" spans="1:12" ht="15" customHeight="1">
      <c r="A18" s="184" t="s">
        <v>65</v>
      </c>
      <c r="B18" s="171" t="s">
        <v>61</v>
      </c>
      <c r="C18" s="1" t="str">
        <f t="shared" si="0"/>
        <v>R0060</v>
      </c>
      <c r="D18" s="196"/>
      <c r="E18" s="196"/>
      <c r="F18" s="196"/>
      <c r="G18" s="196"/>
      <c r="H18" s="196"/>
      <c r="L18" s="152"/>
    </row>
    <row r="19" spans="1:12" ht="15" customHeight="1">
      <c r="A19" s="184" t="s">
        <v>331</v>
      </c>
      <c r="B19" s="171" t="s">
        <v>61</v>
      </c>
      <c r="C19" s="1" t="str">
        <f>"R00"&amp;_xlfn.NUMBERVALUE(RIGHT(C18,4))+10</f>
        <v>R0070</v>
      </c>
      <c r="D19" s="192"/>
      <c r="E19" s="192"/>
      <c r="F19" s="192"/>
      <c r="G19" s="192"/>
      <c r="H19" s="192"/>
    </row>
    <row r="20" spans="1:12" ht="15" customHeight="1">
      <c r="A20" s="184" t="s">
        <v>60</v>
      </c>
      <c r="B20" s="171" t="s">
        <v>61</v>
      </c>
      <c r="C20" s="1" t="str">
        <f>"R00"&amp;_xlfn.NUMBERVALUE(RIGHT(C19,4))+10</f>
        <v>R0080</v>
      </c>
      <c r="D20" s="196"/>
      <c r="E20" s="196"/>
      <c r="F20" s="196"/>
      <c r="G20" s="196"/>
      <c r="H20" s="196"/>
      <c r="L20" s="152"/>
    </row>
    <row r="21" spans="1:12" ht="15" customHeight="1">
      <c r="A21" s="193"/>
    </row>
    <row r="22" spans="1:12" ht="15" customHeight="1">
      <c r="A22" s="266" t="s">
        <v>46</v>
      </c>
      <c r="B22" s="240"/>
      <c r="C22" s="240"/>
      <c r="D22" s="240"/>
      <c r="E22" s="240"/>
      <c r="F22" s="240"/>
      <c r="G22" s="240"/>
      <c r="H22" s="240"/>
      <c r="I22" s="240"/>
      <c r="J22" s="240"/>
    </row>
    <row r="23" spans="1:12" ht="15" customHeight="1" thickBot="1">
      <c r="A23" s="79"/>
      <c r="B23" s="79"/>
      <c r="C23" s="79"/>
      <c r="D23" s="79"/>
      <c r="E23" s="79"/>
      <c r="F23" s="79"/>
      <c r="G23" s="79"/>
      <c r="H23" s="79"/>
      <c r="I23" s="79"/>
      <c r="J23" s="79"/>
    </row>
    <row r="24" spans="1:12" ht="31.5" customHeight="1" thickTop="1" thickBot="1">
      <c r="A24" s="298" t="s">
        <v>332</v>
      </c>
      <c r="B24" s="299"/>
      <c r="C24" s="195" t="s">
        <v>361</v>
      </c>
      <c r="D24" s="3" t="str">
        <f>IF(D10='Volatility Adjustment'!D9,"",1)</f>
        <v/>
      </c>
      <c r="E24" s="3" t="str">
        <f>IF(E10='Volatility Adjustment'!E9,"",1)</f>
        <v/>
      </c>
      <c r="F24" s="3" t="str">
        <f>IF(F10='Volatility Adjustment'!F9,"",1)</f>
        <v/>
      </c>
      <c r="G24" s="3" t="str">
        <f>IF(G10='Volatility Adjustment'!G9,"",1)</f>
        <v/>
      </c>
      <c r="H24" s="3" t="str">
        <f>IF(H10='Volatility Adjustment'!H9,"",1)</f>
        <v/>
      </c>
      <c r="J24" s="4" t="str">
        <f>IF(AND(D24="",E24="",F24="",G24="",H24=""),"Results plausible, no explanation required","Please explain")</f>
        <v>Results plausible, no explanation required</v>
      </c>
      <c r="L24" s="152"/>
    </row>
    <row r="25" spans="1:12" ht="31.5" customHeight="1" thickTop="1" thickBot="1">
      <c r="A25" s="298" t="s">
        <v>820</v>
      </c>
      <c r="B25" s="299"/>
      <c r="C25" s="1" t="str">
        <f t="shared" ref="C25:C32" si="1">"R0"&amp;_xlfn.NUMBERVALUE(RIGHT(C24,4))+10</f>
        <v>R0100</v>
      </c>
      <c r="D25" s="3" t="str">
        <f>IF(D10="",IF(D14="","",1),IF(ISNUMBER(D14),"",1))</f>
        <v/>
      </c>
      <c r="E25" s="3" t="str">
        <f>IF(E10="",IF(E14="","",1),IF(ISNUMBER(E14),"",1))</f>
        <v/>
      </c>
      <c r="F25" s="3" t="str">
        <f>IF(F10="",IF(F14="","",1),IF(ISNUMBER(F14),"",1))</f>
        <v/>
      </c>
      <c r="G25" s="3" t="str">
        <f>IF(G10="",IF(G14="","",1),IF(ISNUMBER(G14),"",1))</f>
        <v/>
      </c>
      <c r="H25" s="3" t="str">
        <f>IF(H10="",IF(H14="","",1),IF(ISNUMBER(H14),"",1))</f>
        <v/>
      </c>
      <c r="J25" s="4" t="str">
        <f>IF(AND(D25="",E25="",F25="",G25="",H25=""),"Results plausible, no explanation required","Please explain")</f>
        <v>Results plausible, no explanation required</v>
      </c>
      <c r="L25" s="152"/>
    </row>
    <row r="26" spans="1:12" ht="31.5" customHeight="1" thickTop="1" thickBot="1">
      <c r="A26" s="298" t="s">
        <v>525</v>
      </c>
      <c r="B26" s="299"/>
      <c r="C26" s="1" t="str">
        <f t="shared" si="1"/>
        <v>R0110</v>
      </c>
      <c r="D26" s="3" t="str">
        <f>IF(D10="",IF(D15="","",1),IF(ISNUMBER(D15),"",1))</f>
        <v/>
      </c>
      <c r="E26" s="3" t="str">
        <f>IF(E10="",IF(E15="","",1),IF(ISNUMBER(E15),"",1))</f>
        <v/>
      </c>
      <c r="F26" s="3" t="str">
        <f>IF(F10="",IF(F15="","",1),IF(ISNUMBER(F15),"",1))</f>
        <v/>
      </c>
      <c r="G26" s="3" t="str">
        <f>IF(G10="",IF(G15="","",1),IF(ISNUMBER(G15),"",1))</f>
        <v/>
      </c>
      <c r="H26" s="3" t="str">
        <f>IF(H10="",IF(H15="","",1),IF(ISNUMBER(H15),"",1))</f>
        <v/>
      </c>
      <c r="J26" s="4" t="str">
        <f t="shared" ref="J26" si="2">IF(AND(D26="",E26="",F26="",G26="",H26=""),"Results plausible, no explanation required","Please explain")</f>
        <v>Results plausible, no explanation required</v>
      </c>
      <c r="L26" s="152"/>
    </row>
    <row r="27" spans="1:12" ht="31.5" customHeight="1" thickTop="1" thickBot="1">
      <c r="A27" s="194" t="s">
        <v>526</v>
      </c>
      <c r="B27" s="195"/>
      <c r="C27" s="1" t="str">
        <f t="shared" si="1"/>
        <v>R0120</v>
      </c>
      <c r="D27" s="3" t="str">
        <f>IF(D10="",IF(D16="","",1),IF(ISNUMBER(D16),"",1))</f>
        <v/>
      </c>
      <c r="E27" s="3" t="str">
        <f>IF(E10="",IF(E16="","",1),IF(ISNUMBER(E16),"",1))</f>
        <v/>
      </c>
      <c r="F27" s="3" t="str">
        <f>IF(F10="",IF(F16="","",1),IF(ISNUMBER(F16),"",1))</f>
        <v/>
      </c>
      <c r="G27" s="3" t="str">
        <f>IF(G10="",IF(G16="","",1),IF(ISNUMBER(G16),"",1))</f>
        <v/>
      </c>
      <c r="H27" s="3" t="str">
        <f>IF(H10="",IF(H16="","",1),IF(ISNUMBER(H16),"",1))</f>
        <v/>
      </c>
      <c r="J27" s="4" t="str">
        <f>IF(AND(D27="",E27="",F27="",G27="",H27=""),"Results plausible, no explanation required","Please explain")</f>
        <v>Results plausible, no explanation required</v>
      </c>
      <c r="L27" s="152"/>
    </row>
    <row r="28" spans="1:12" ht="31.5" customHeight="1" thickTop="1" thickBot="1">
      <c r="A28" s="194" t="s">
        <v>527</v>
      </c>
      <c r="B28" s="195"/>
      <c r="C28" s="1" t="str">
        <f t="shared" si="1"/>
        <v>R0130</v>
      </c>
      <c r="D28" s="3" t="str">
        <f>IF(D16="","",IF(D16&lt;0,1,""))</f>
        <v/>
      </c>
      <c r="E28" s="3" t="str">
        <f>IF(E16="","",IF(E16&lt;0,1,""))</f>
        <v/>
      </c>
      <c r="F28" s="3" t="str">
        <f>IF(F16="","",IF(F16&lt;0,1,""))</f>
        <v/>
      </c>
      <c r="G28" s="3" t="str">
        <f>IF(G16="","",IF(G16&lt;0,1,""))</f>
        <v/>
      </c>
      <c r="H28" s="3" t="str">
        <f>IF(H16="","",IF(H16&lt;0,1,""))</f>
        <v/>
      </c>
      <c r="J28" s="4" t="str">
        <f>IF(AND(D28="",E28="",F28="",G28="",H28=""),"Results plausible, no explanation required","Please explain")</f>
        <v>Results plausible, no explanation required</v>
      </c>
      <c r="L28" s="152"/>
    </row>
    <row r="29" spans="1:12" ht="31.5" customHeight="1" thickTop="1" thickBot="1">
      <c r="A29" s="194" t="s">
        <v>528</v>
      </c>
      <c r="B29" s="195"/>
      <c r="C29" s="1" t="str">
        <f t="shared" si="1"/>
        <v>R0140</v>
      </c>
      <c r="D29" s="3" t="str">
        <f>IF(D15="","",IF(D15&lt;0,1,""))</f>
        <v/>
      </c>
      <c r="E29" s="3" t="str">
        <f>IF(E15="","",IF(E15&lt;0,1,""))</f>
        <v/>
      </c>
      <c r="F29" s="3" t="str">
        <f>IF(F15="","",IF(F15&lt;0,1,""))</f>
        <v/>
      </c>
      <c r="G29" s="3" t="str">
        <f>IF(G15="","",IF(G15&lt;0,1,""))</f>
        <v/>
      </c>
      <c r="H29" s="3" t="str">
        <f>IF(H15="","",IF(H15&lt;0,1,""))</f>
        <v/>
      </c>
      <c r="J29" s="4" t="str">
        <f>IF(AND(D29="",E29="",F29="",G29="",H29=""),"Results plausible, no explanation required","Please explain")</f>
        <v>Results plausible, no explanation required</v>
      </c>
      <c r="L29" s="152"/>
    </row>
    <row r="30" spans="1:12" ht="31.5" customHeight="1" thickTop="1" thickBot="1">
      <c r="A30" s="298" t="s">
        <v>821</v>
      </c>
      <c r="B30" s="299"/>
      <c r="C30" s="1" t="str">
        <f t="shared" si="1"/>
        <v>R0150</v>
      </c>
      <c r="D30" s="3" t="str">
        <f>IF(D17="","",IF(ABS(MAX(MIN(D15/D16,1),0)-D17)&lt;1%,"",1))</f>
        <v/>
      </c>
      <c r="E30" s="3" t="str">
        <f>IF(E17="","",IF(ABS(MAX(MIN(E15/E16,1),0)-E17)&lt;1%,"",1))</f>
        <v/>
      </c>
      <c r="F30" s="3" t="str">
        <f>IF(F17="","",IF(ABS(MAX(MIN(F15/F16,1),0)-F17)&lt;1%,"",1))</f>
        <v/>
      </c>
      <c r="G30" s="3" t="str">
        <f>IF(G17="","",IF(ABS(MAX(MIN(G15/G16,1),0)-G17)&lt;1%,"",1))</f>
        <v/>
      </c>
      <c r="H30" s="3" t="str">
        <f>IF(H17="","",IF(ABS(MAX(MIN(H15/H16,1),0)-H17)&lt;1%,"",1))</f>
        <v/>
      </c>
      <c r="J30" s="4" t="str">
        <f t="shared" ref="J30:J32" si="3">IF(AND(D30="",E30="",F30="",G30="",H30=""),"Results plausible, no explanation required","Please explain")</f>
        <v>Results plausible, no explanation required</v>
      </c>
      <c r="L30" s="152"/>
    </row>
    <row r="31" spans="1:12" ht="31.5" customHeight="1" thickTop="1" thickBot="1">
      <c r="A31" s="298" t="s">
        <v>822</v>
      </c>
      <c r="B31" s="299"/>
      <c r="C31" s="1" t="str">
        <f t="shared" si="1"/>
        <v>R0160</v>
      </c>
      <c r="D31" s="3" t="str">
        <f>IF(D10="","",IF(AND(ABS(D14*#REF!*D17*#REF!/D18)&gt;99%,ABS(D14*#REF!*D17*#REF!/D18)&lt;101%),"",1))</f>
        <v/>
      </c>
      <c r="E31" s="3" t="str">
        <f>IF(E10="","",IF(AND(ABS(E14*#REF!*E17*#REF!/E18)&gt;99%,ABS(E14*#REF!*E17*#REF!/E18)&lt;101%),"",1))</f>
        <v/>
      </c>
      <c r="F31" s="3" t="str">
        <f>IF(F10="","",IF(AND(ABS(F14*#REF!*F17*#REF!/F18)&gt;99%,ABS(F14*#REF!*F17*#REF!/F18)&lt;101%),"",1))</f>
        <v/>
      </c>
      <c r="G31" s="3" t="str">
        <f>IF(G10="","",IF(AND(ABS(G14*#REF!*G17*#REF!/G18)&gt;99%,ABS(G14*#REF!*G17*#REF!/G18)&lt;101%),"",1))</f>
        <v/>
      </c>
      <c r="H31" s="3" t="str">
        <f>IF(H10="","",IF(AND(ABS(H14*#REF!*H17*#REF!/H18)&gt;99%,ABS(H14*#REF!*H17*#REF!/H18)&lt;101%),"",1))</f>
        <v/>
      </c>
      <c r="J31" s="4" t="str">
        <f t="shared" si="3"/>
        <v>Results plausible, no explanation required</v>
      </c>
      <c r="L31" s="152"/>
    </row>
    <row r="32" spans="1:12" ht="31.5" customHeight="1" thickTop="1" thickBot="1">
      <c r="A32" s="298" t="s">
        <v>823</v>
      </c>
      <c r="B32" s="299"/>
      <c r="C32" s="1" t="str">
        <f t="shared" si="1"/>
        <v>R0170</v>
      </c>
      <c r="D32" s="3" t="str">
        <f>IF(D20=D18,"",1)</f>
        <v/>
      </c>
      <c r="E32" s="3" t="str">
        <f t="shared" ref="E32:H32" si="4">IF(E20=E18,"",1)</f>
        <v/>
      </c>
      <c r="F32" s="3" t="str">
        <f t="shared" si="4"/>
        <v/>
      </c>
      <c r="G32" s="3" t="str">
        <f t="shared" si="4"/>
        <v/>
      </c>
      <c r="H32" s="3" t="str">
        <f t="shared" si="4"/>
        <v/>
      </c>
      <c r="J32" s="4" t="str">
        <f t="shared" si="3"/>
        <v>Results plausible, no explanation required</v>
      </c>
      <c r="L32" s="152"/>
    </row>
    <row r="33" s="1" customFormat="1" ht="15" thickTop="1"/>
    <row r="34" s="1" customFormat="1"/>
    <row r="35" s="1" customFormat="1"/>
    <row r="36" s="1" customFormat="1"/>
  </sheetData>
  <sheetProtection algorithmName="SHA-512" hashValue="5GOU/E/m8OucmiFO4GgIVp6RN2vnW9yDaPCghi3HG4xY8F9vFOVjH4+McE18BXMR51tpqhqOqdWUJ8YNmzSQeg==" saltValue="iKQw6kvywpRPh00gi4FXmg==" spinCount="100000" sheet="1" objects="1" scenarios="1" formatCells="0" selectLockedCells="1"/>
  <mergeCells count="11">
    <mergeCell ref="A32:B32"/>
    <mergeCell ref="A25:B25"/>
    <mergeCell ref="A22:J22"/>
    <mergeCell ref="A26:B26"/>
    <mergeCell ref="A30:B30"/>
    <mergeCell ref="A31:B31"/>
    <mergeCell ref="A6:A7"/>
    <mergeCell ref="D6:H6"/>
    <mergeCell ref="D8:H8"/>
    <mergeCell ref="A12:H12"/>
    <mergeCell ref="A24:B24"/>
  </mergeCells>
  <conditionalFormatting sqref="D10:H10 D14:H18">
    <cfRule type="containsBlanks" dxfId="2" priority="6" stopIfTrue="1">
      <formula>LEN(TRIM(D10))=0</formula>
    </cfRule>
  </conditionalFormatting>
  <conditionalFormatting sqref="D20:H20">
    <cfRule type="containsBlanks" dxfId="1" priority="1" stopIfTrue="1">
      <formula>LEN(TRIM(D20))=0</formula>
    </cfRule>
  </conditionalFormatting>
  <conditionalFormatting sqref="D24:H32 J24:J32">
    <cfRule type="expression" dxfId="0" priority="7">
      <formula>D24&lt;0</formula>
    </cfRule>
  </conditionalFormatting>
  <hyperlinks>
    <hyperlink ref="A1" location="'Navigation tab'!A1" display="To navigation tab" xr:uid="{79D4D22C-854F-41B7-BCCE-20E643BEC32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DNB_Publiceren xmlns="d9eb7c7e-3a87-48dc-a7b7-365e1e85ed01">false</DNB_Publiceren>
    <DNB_Sjabloon xmlns="d9eb7c7e-3a87-48dc-a7b7-365e1e85ed01" xsi:nil="true"/>
    <DNB_EmAttachCount xmlns="d9eb7c7e-3a87-48dc-a7b7-365e1e85ed01" xsi:nil="true"/>
    <DNB_Distributie xmlns="d9eb7c7e-3a87-48dc-a7b7-365e1e85ed01">false</DNB_Distributie>
    <IconOverlay xmlns="http://schemas.microsoft.com/sharepoint/v4" xsi:nil="tru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Pensioenen ＆ Verzekeringen</TermName>
          <TermId xmlns="http://schemas.microsoft.com/office/infopath/2007/PartnerControls">21a75955-e093-4dce-9c31-e59acfc393c0</TermId>
        </TermInfo>
      </Terms>
    </m2811a07b6c6fd47188d63596ada41d4>
    <DNB_ProjectId xmlns="d9eb7c7e-3a87-48dc-a7b7-365e1e85ed01" xsi:nil="true"/>
    <l48a39acbf4c4b82a146bbbe07a5f7b7 xmlns="ab3431cf-f79d-4377-a0ba-fc459d903c38">
      <Terms xmlns="http://schemas.microsoft.com/office/infopath/2007/PartnerControls"/>
    </l48a39acbf4c4b82a146bbbe07a5f7b7>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Toezicht Beleid</TermName>
          <TermId xmlns="http://schemas.microsoft.com/office/infopath/2007/PartnerControls">fb8980bc-b51a-40b3-9009-74f01b5ae82c</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Axia - Solvency II LTG Review 2020</DNB_Projectnaam>
    <_vti_ItemDeclaredRecord xmlns="http://schemas.microsoft.com/sharepoint/v3" xsi:nil="true"/>
    <DNB_EmFromName xmlns="d9eb7c7e-3a87-48dc-a7b7-365e1e85ed01" xsi:nil="true"/>
    <DNB_Opmerkingen xmlns="d9eb7c7e-3a87-48dc-a7b7-365e1e85ed01" xsi:nil="true"/>
    <DNB_Show xmlns="d9eb7c7e-3a87-48dc-a7b7-365e1e85ed01">false</DNB_Show>
    <DNB_EmDate xmlns="d9eb7c7e-3a87-48dc-a7b7-365e1e85ed01" xsi:nil="true"/>
    <TaxCatchAll xmlns="d9eb7c7e-3a87-48dc-a7b7-365e1e85ed01"/>
  </documentManagement>
</p:properties>
</file>

<file path=customXml/item2.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4F9AFFD9F8E1A1459C48C7D699D38F42" ma:contentTypeVersion="61"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39e563d3777b44e9d44acd4de809550e">
  <xsd:schema xmlns:xsd="http://www.w3.org/2001/XMLSchema" xmlns:xs="http://www.w3.org/2001/XMLSchema" xmlns:p="http://schemas.microsoft.com/office/2006/metadata/properties" xmlns:ns1="http://schemas.microsoft.com/sharepoint/v3" xmlns:ns2="http://schemas.dnb.nl/sharepoint" xmlns:ns3="d9eb7c7e-3a87-48dc-a7b7-365e1e85ed01" xmlns:ns5="http://schemas.microsoft.com/sharepoint/v4" xmlns:ns6="ab3431cf-f79d-4377-a0ba-fc459d903c38" targetNamespace="http://schemas.microsoft.com/office/2006/metadata/properties" ma:root="true" ma:fieldsID="8665005bf5824bf01ce81f1d1684dfae" ns1:_="" ns2:_="" ns3:_="" ns5:_="" ns6:_="">
    <xsd:import namespace="http://schemas.microsoft.com/sharepoint/v3"/>
    <xsd:import namespace="http://schemas.dnb.nl/sharepoint"/>
    <xsd:import namespace="d9eb7c7e-3a87-48dc-a7b7-365e1e85ed01"/>
    <xsd:import namespace="http://schemas.microsoft.com/sharepoint/v4"/>
    <xsd:import namespace="ab3431cf-f79d-4377-a0ba-fc459d903c38"/>
    <xsd:element name="properties">
      <xsd:complexType>
        <xsd:sequence>
          <xsd:element name="documentManagement">
            <xsd:complexType>
              <xsd:all>
                <xsd:element ref="ns2:_dlc_DocId" minOccurs="0"/>
                <xsd:element ref="ns2:_dlc_DocIdUrl"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minOccurs="0"/>
                <xsd:element ref="ns3:DNB_ProjectId" minOccurs="0"/>
                <xsd:element ref="ns3:DNB_Publiceren" minOccurs="0"/>
                <xsd:element ref="ns3:DNB_Show" minOccurs="0"/>
                <xsd:element ref="ns1:_vti_ItemDeclaredRecord" minOccurs="0"/>
                <xsd:element ref="ns3:m2811a07b6c6fd47188d63596ada41d4" minOccurs="0"/>
                <xsd:element ref="ns3:f416c62b8084a6924c1caabc0cb60db6" minOccurs="0"/>
                <xsd:element ref="ns3:TaxCatchAll" minOccurs="0"/>
                <xsd:element ref="ns5:IconOverlay" minOccurs="0"/>
                <xsd:element ref="ns3:_dlc_DocIdPersistId" minOccurs="0"/>
                <xsd:element ref="ns3:k87fa04bff4d9972ce4710608e39267c" minOccurs="0"/>
                <xsd:element ref="ns3:TaxCatchAllLabel" minOccurs="0"/>
                <xsd:element ref="ns3:lda0e043566dcacd3d66b94d90c3f946" minOccurs="0"/>
                <xsd:element ref="ns6:l48a39acbf4c4b82a146bbbe07a5f7b7" minOccurs="0"/>
                <xsd:element ref="ns1:_vti_ItemHoldRecordStatus" minOccurs="0"/>
                <xsd:element ref="ns3:SharedWithUsers" minOccurs="0"/>
                <xsd:element ref="ns3: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Declared Record" ma:hidden="true" ma:internalName="_vti_ItemDeclaredRecord" ma:readOnly="false">
      <xsd:simpleType>
        <xsd:restriction base="dms:DateTime"/>
      </xsd:simpleType>
    </xsd:element>
    <xsd:element name="_vti_ItemHoldRecordStatus" ma:index="4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10"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1"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2"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3" nillable="true" ma:displayName="Remarks" ma:hidden="true" ma:internalName="DNB_Opmerkingen">
      <xsd:simpleType>
        <xsd:restriction base="dms:Note"/>
      </xsd:simpleType>
    </xsd:element>
    <xsd:element name="DNB_Sjabloon" ma:index="14" nillable="true" ma:displayName="Sjabloon" ma:hidden="true" ma:internalName="DNB_Sjabloon">
      <xsd:simpleType>
        <xsd:restriction base="dms:Text"/>
      </xsd:simpleType>
    </xsd:element>
    <xsd:element name="DNB_EmTo" ma:index="15" nillable="true" ma:displayName="E-mail To" ma:hidden="true" ma:internalName="DNB_EmTo">
      <xsd:simpleType>
        <xsd:restriction base="dms:Note">
          <xsd:maxLength value="255"/>
        </xsd:restriction>
      </xsd:simpleType>
    </xsd:element>
    <xsd:element name="DNB_EmFromName" ma:index="16" nillable="true" ma:displayName="E-mail From" ma:hidden="true" ma:internalName="DNB_EmFromName">
      <xsd:simpleType>
        <xsd:restriction base="dms:Text"/>
      </xsd:simpleType>
    </xsd:element>
    <xsd:element name="DNB_EmCC" ma:index="17" nillable="true" ma:displayName="E-mail CC" ma:hidden="true" ma:internalName="DNB_EmCC">
      <xsd:simpleType>
        <xsd:restriction base="dms:Note">
          <xsd:maxLength value="255"/>
        </xsd:restriction>
      </xsd:simpleType>
    </xsd:element>
    <xsd:element name="DNB_EmDate" ma:index="18" nillable="true" ma:displayName="E-mail Date" ma:hidden="true" ma:internalName="DNB_EmDate">
      <xsd:simpleType>
        <xsd:restriction base="dms:DateTime"/>
      </xsd:simpleType>
    </xsd:element>
    <xsd:element name="DNB_EmAttachCount" ma:index="19" nillable="true" ma:displayName="E-mail Attachment Count" ma:hidden="true" ma:internalName="DNB_EmAttachCount">
      <xsd:simpleType>
        <xsd:restriction base="dms:Text"/>
      </xsd:simpleType>
    </xsd:element>
    <xsd:element name="DNB_EmAttachmentNames" ma:index="20" nillable="true" ma:displayName="E-mail Attachment Names" ma:hidden="true" ma:internalName="DNB_EmAttachmentNames">
      <xsd:simpleType>
        <xsd:restriction base="dms:Note">
          <xsd:maxLength value="255"/>
        </xsd:restriction>
      </xsd:simpleType>
    </xsd:element>
    <xsd:element name="DNB_Distributie" ma:index="21" nillable="true" ma:displayName="Distributie" ma:default="False" ma:internalName="DNB_Distributie">
      <xsd:simpleType>
        <xsd:restriction base="dms:Boolean"/>
      </xsd:simpleType>
    </xsd:element>
    <xsd:element name="DNB_Projectnaam" ma:index="22" nillable="true" ma:displayName="Project Name" ma:internalName="DNB_Projectnaam" ma:readOnly="false">
      <xsd:simpleType>
        <xsd:restriction base="dms:Text"/>
      </xsd:simpleType>
    </xsd:element>
    <xsd:element name="DNB_ProjectId" ma:index="24" nillable="true" ma:displayName="Project ID" ma:internalName="DNB_ProjectId">
      <xsd:simpleType>
        <xsd:restriction base="dms:Text"/>
      </xsd:simpleType>
    </xsd:element>
    <xsd:element name="DNB_Publiceren" ma:index="25" nillable="true" ma:displayName="Publish" ma:default="False" ma:internalName="DNB_Publiceren">
      <xsd:simpleType>
        <xsd:restriction base="dms:Boolean"/>
      </xsd:simpleType>
    </xsd:element>
    <xsd:element name="DNB_Show" ma:index="26" nillable="true" ma:displayName="Show" ma:default="True" ma:description="A boolean value that indicates if a listitem is showed in the default view" ma:internalName="DNB_Show" ma:readOnly="false">
      <xsd:simpleType>
        <xsd:restriction base="dms:Boolean"/>
      </xsd:simpleType>
    </xsd:element>
    <xsd:element name="m2811a07b6c6fd47188d63596ada41d4" ma:index="29"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0"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 ma:index="31" nillable="true" ma:displayName="Taxonomy Catch All Column" ma:hidden="true" ma:list="{55b8ca9f-b4a0-4cda-b427-6be6decca9e2}"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k87fa04bff4d9972ce4710608e39267c" ma:index="34" nillable="true"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36" nillable="true" ma:displayName="Taxonomy Catch All Column1" ma:hidden="true" ma:list="{55b8ca9f-b4a0-4cda-b427-6be6decca9e2}"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39"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SharedWithUsers" ma:index="4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431cf-f79d-4377-a0ba-fc459d903c38" elementFormDefault="qualified">
    <xsd:import namespace="http://schemas.microsoft.com/office/2006/documentManagement/types"/>
    <xsd:import namespace="http://schemas.microsoft.com/office/infopath/2007/PartnerControls"/>
    <xsd:element name="l48a39acbf4c4b82a146bbbe07a5f7b7" ma:index="40" nillable="true" ma:taxonomy="true" ma:internalName="l48a39acbf4c4b82a146bbbe07a5f7b7" ma:taxonomyFieldName="Axia_x0020_Solvency_x0020_II_x0020_LTG_x0020_Review_x0020_2020_x0020_Label" ma:displayName="Axia Solvency II LTG Review 2020 Label" ma:default="" ma:fieldId="{548a39ac-bf4c-4b82-a146-bbbe07a5f7b7}" ma:taxonomyMulti="true" ma:sspId="b8135cd8-dd77-44d6-bdcc-adbf336672a2" ma:termSetId="d5501b30-8214-4415-b9a7-111269b534d2" ma:anchorId="00000000-0000-0000-0000-000000000000" ma:open="true" ma:isKeyword="false">
      <xsd:complexType>
        <xsd:sequence>
          <xsd:element ref="pc:Terms" minOccurs="0" maxOccurs="1"/>
        </xsd:sequence>
      </xsd:complex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TemplafyFormConfiguration><![CDATA[{"formFields":[],"formDataEntries":[]}]]></TemplafyFormConfiguration>
</file>

<file path=customXml/item5.xml><?xml version="1.0" encoding="utf-8"?>
<TemplafyTemplateConfiguration><![CDATA[{"transformationConfigurations":[],"templateName":"blankspreadsheet","templateDescription":"","enableDocumentContentUpdater":false,"version":"2.0"}]]></TemplafyTemplateConfiguration>
</file>

<file path=customXml/item6.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E4D0433-AF69-4701-A33B-2087359D79A1}">
  <ds:schemaRefs>
    <ds:schemaRef ds:uri="http://purl.org/dc/elements/1.1/"/>
    <ds:schemaRef ds:uri="http://schemas.microsoft.com/office/2006/metadata/properties"/>
    <ds:schemaRef ds:uri="http://purl.org/dc/terms/"/>
    <ds:schemaRef ds:uri="http://schemas.microsoft.com/office/2006/documentManagement/types"/>
    <ds:schemaRef ds:uri="d9eb7c7e-3a87-48dc-a7b7-365e1e85ed01"/>
    <ds:schemaRef ds:uri="http://purl.org/dc/dcmitype/"/>
    <ds:schemaRef ds:uri="http://www.w3.org/XML/1998/namespace"/>
    <ds:schemaRef ds:uri="http://schemas.microsoft.com/office/infopath/2007/PartnerControls"/>
    <ds:schemaRef ds:uri="http://schemas.microsoft.com/sharepoint/v4"/>
    <ds:schemaRef ds:uri="http://schemas.openxmlformats.org/package/2006/metadata/core-properties"/>
    <ds:schemaRef ds:uri="ab3431cf-f79d-4377-a0ba-fc459d903c38"/>
    <ds:schemaRef ds:uri="http://schemas.dnb.nl/sharepoint"/>
    <ds:schemaRef ds:uri="http://schemas.microsoft.com/sharepoint/v3"/>
  </ds:schemaRefs>
</ds:datastoreItem>
</file>

<file path=customXml/itemProps2.xml><?xml version="1.0" encoding="utf-8"?>
<ds:datastoreItem xmlns:ds="http://schemas.openxmlformats.org/officeDocument/2006/customXml" ds:itemID="{3168F045-76C6-4F8B-B46A-AE440ED91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dnb.nl/sharepoint"/>
    <ds:schemaRef ds:uri="d9eb7c7e-3a87-48dc-a7b7-365e1e85ed01"/>
    <ds:schemaRef ds:uri="http://schemas.microsoft.com/sharepoint/v4"/>
    <ds:schemaRef ds:uri="ab3431cf-f79d-4377-a0ba-fc459d903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00C8B0-6524-4607-96A2-FA4B027E6224}">
  <ds:schemaRefs>
    <ds:schemaRef ds:uri="http://schemas.microsoft.com/sharepoint/v3/contenttype/forms"/>
  </ds:schemaRefs>
</ds:datastoreItem>
</file>

<file path=customXml/itemProps4.xml><?xml version="1.0" encoding="utf-8"?>
<ds:datastoreItem xmlns:ds="http://schemas.openxmlformats.org/officeDocument/2006/customXml" ds:itemID="{46E56178-A09E-4724-8840-5C719A4A3FCD}">
  <ds:schemaRefs/>
</ds:datastoreItem>
</file>

<file path=customXml/itemProps5.xml><?xml version="1.0" encoding="utf-8"?>
<ds:datastoreItem xmlns:ds="http://schemas.openxmlformats.org/officeDocument/2006/customXml" ds:itemID="{58FDB258-840B-4189-80A1-0F857939EFFB}">
  <ds:schemaRefs/>
</ds:datastoreItem>
</file>

<file path=customXml/itemProps6.xml><?xml version="1.0" encoding="utf-8"?>
<ds:datastoreItem xmlns:ds="http://schemas.openxmlformats.org/officeDocument/2006/customXml" ds:itemID="{830AABD2-3C36-4752-8F68-EA7FF7A5869C}">
  <ds:schemaRefs>
    <ds:schemaRef ds:uri="http://schemas.microsoft.com/sharepoint/events"/>
    <ds:schemaRef ds:uri=""/>
  </ds:schemaRefs>
</ds:datastoreItem>
</file>

<file path=docMetadata/LabelInfo.xml><?xml version="1.0" encoding="utf-8"?>
<clbl:labelList xmlns:clbl="http://schemas.microsoft.com/office/2020/mipLabelMetadata">
  <clbl:label id="{1caec839-348b-408e-853f-b3b328d45156}"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Participant Information</vt:lpstr>
      <vt:lpstr>Navigation tab</vt:lpstr>
      <vt:lpstr>Balance sheet</vt:lpstr>
      <vt:lpstr>Solvency position</vt:lpstr>
      <vt:lpstr>Volatility Adjustment</vt:lpstr>
      <vt:lpstr>Risk Margin</vt:lpstr>
      <vt:lpstr>MCR</vt:lpstr>
      <vt:lpstr>SF - SCR details</vt:lpstr>
      <vt:lpstr>SF - Equity risk</vt:lpstr>
      <vt:lpstr>SF - NatCat risk</vt:lpstr>
      <vt:lpstr>SF - Forborne+def. loans</vt:lpstr>
      <vt:lpstr>IM only - SCR details</vt:lpstr>
      <vt:lpstr>IM only - DVA details</vt:lpstr>
      <vt:lpstr>IM only - Own VA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2024-08-02T09:19:30Z</dcterms:created>
  <dcterms:modified xsi:type="dcterms:W3CDTF">2025-02-13T08:23:08Z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dnb</vt:lpwstr>
  </property>
  <property fmtid="{D5CDD505-2E9C-101B-9397-08002B2CF9AE}" pid="3" name="TemplafyTemplateId">
    <vt:lpwstr>970965601742225776</vt:lpwstr>
  </property>
  <property fmtid="{D5CDD505-2E9C-101B-9397-08002B2CF9AE}" pid="4" name="TemplafyUserProfileId">
    <vt:lpwstr>638018681695380742</vt:lpwstr>
  </property>
  <property fmtid="{D5CDD505-2E9C-101B-9397-08002B2CF9AE}" pid="5" name="TemplafyFromBlank">
    <vt:bool>true</vt:bool>
  </property>
  <property fmtid="{D5CDD505-2E9C-101B-9397-08002B2CF9AE}" pid="6" name="ContentTypeId">
    <vt:lpwstr>0x0101001A9AF98CE4D646E7BAD5E0A615FBC4570033574BA5F6F8485F80DD011BE7D1CFF9004F9AFFD9F8E1A1459C48C7D699D38F42</vt:lpwstr>
  </property>
</Properties>
</file>