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W:\Solvency II\Basic rapportages\Basic sheets in 2025 (Boekjaar 2024)\Hulpprogramma's 2024\"/>
    </mc:Choice>
  </mc:AlternateContent>
  <xr:revisionPtr revIDLastSave="0" documentId="13_ncr:1_{89C0E450-8C1E-43C8-BE0E-677416FA9E2C}" xr6:coauthVersionLast="47" xr6:coauthVersionMax="47" xr10:uidLastSave="{00000000-0000-0000-0000-000000000000}"/>
  <workbookProtection workbookAlgorithmName="SHA-512" workbookHashValue="YS6MSzSvdeGO/wHpTO7r4sGDveJVDoTncWNWXXTfBXWW1Hj5Zy4L+BB8evgSSXjIRZydb7pPG4A+LKV/8YGW8Q==" workbookSaltValue="dKD7bOczXHVUqNruG9oYfQ==" workbookSpinCount="100000" lockStructure="1"/>
  <bookViews>
    <workbookView xWindow="-110" yWindow="-110" windowWidth="19420" windowHeight="10300" xr2:uid="{00000000-000D-0000-FFFF-FFFF00000000}"/>
  </bookViews>
  <sheets>
    <sheet name="Invulinstructie" sheetId="11" r:id="rId1"/>
    <sheet name="Obligaties" sheetId="2" r:id="rId2"/>
    <sheet name="SII zonder rating" sheetId="22" r:id="rId3"/>
    <sheet name="Gedekt" sheetId="5" r:id="rId4"/>
    <sheet name="N.U.-staats" sheetId="13" r:id="rId5"/>
    <sheet name="Secur1" sheetId="16" r:id="rId6"/>
    <sheet name="Secur2" sheetId="18" r:id="rId7"/>
    <sheet name="Hersecur" sheetId="19" r:id="rId8"/>
    <sheet name="Kredietderivaten" sheetId="10" r:id="rId9"/>
    <sheet name="Uitvoer" sheetId="12" r:id="rId10"/>
  </sheets>
  <definedNames>
    <definedName name="_Fill" localSheetId="3" hidden="1">#REF!</definedName>
    <definedName name="_Fill" localSheetId="7" hidden="1">#REF!</definedName>
    <definedName name="_Fill" localSheetId="8" hidden="1">#REF!</definedName>
    <definedName name="_Fill" localSheetId="4" hidden="1">#REF!</definedName>
    <definedName name="_Fill" localSheetId="5" hidden="1">#REF!</definedName>
    <definedName name="_Fill" localSheetId="6" hidden="1">#REF!</definedName>
    <definedName name="_Fill" localSheetId="2" hidden="1">#REF!</definedName>
    <definedName name="_Fill" hidden="1">#REF!</definedName>
    <definedName name="_Key1" localSheetId="3" hidden="1">#REF!</definedName>
    <definedName name="_Key1" localSheetId="7" hidden="1">#REF!</definedName>
    <definedName name="_Key1" localSheetId="8" hidden="1">#REF!</definedName>
    <definedName name="_Key1" localSheetId="4" hidden="1">#REF!</definedName>
    <definedName name="_Key1" localSheetId="5" hidden="1">#REF!</definedName>
    <definedName name="_Key1" localSheetId="6" hidden="1">#REF!</definedName>
    <definedName name="_Key1" localSheetId="2" hidden="1">#REF!</definedName>
    <definedName name="_Key1" hidden="1">#REF!</definedName>
    <definedName name="_Order1" hidden="1">255</definedName>
    <definedName name="_Order2" hidden="1">0</definedName>
    <definedName name="_Sort" localSheetId="3" hidden="1">#REF!</definedName>
    <definedName name="_Sort" localSheetId="7" hidden="1">#REF!</definedName>
    <definedName name="_Sort" localSheetId="8" hidden="1">#REF!</definedName>
    <definedName name="_Sort" localSheetId="4" hidden="1">#REF!</definedName>
    <definedName name="_Sort" localSheetId="5" hidden="1">#REF!</definedName>
    <definedName name="_Sort" localSheetId="6" hidden="1">#REF!</definedName>
    <definedName name="_Sort" localSheetId="2" hidden="1">#REF!</definedName>
    <definedName name="_Sort" hidden="1">#REF!</definedName>
    <definedName name="a" localSheetId="3" hidden="1">#REF!</definedName>
    <definedName name="a" localSheetId="7" hidden="1">#REF!</definedName>
    <definedName name="a" localSheetId="8" hidden="1">#REF!</definedName>
    <definedName name="a" localSheetId="4" hidden="1">#REF!</definedName>
    <definedName name="a" localSheetId="5" hidden="1">#REF!</definedName>
    <definedName name="a" localSheetId="6" hidden="1">#REF!</definedName>
    <definedName name="a" localSheetId="2" hidden="1">#REF!</definedName>
    <definedName name="a" hidden="1">#REF!</definedName>
    <definedName name="anscount" hidden="1">1</definedName>
    <definedName name="wrn.Alles." hidden="1">{"ST 210",#N/A,TRUE,"WTV Staten";"ST 220",#N/A,TRUE,"WTV Staten";"ST 222 Links",#N/A,TRUE,"WTV Staten";"ST 222 Rechts",#N/A,TRUE,"WTV Staten";"ST vervolg 222 Links",#N/A,TRUE,"WTV Staten";"ST vervolg 222 Rechts",#N/A,TRUE,"WTV Staten";"ST 400 tekst",#N/A,TRUE,"WTV Staten";"ST vervolg 400 Links",#N/A,TRUE,"WTV Staten";"ST vervolg 400 Rechts",#N/A,TRUE,"WTV Staten";"ST vervolg 400 deel 2 Links",#N/A,TRUE,"WTV Staten";"ST vervolg 400 deel 2 Rechts",#N/A,TRUE,"WTV Staten";"ST 500 Links",#N/A,TRUE,"WTV Staten";"ST 500 Rechts",#N/A,TRUE,"WTV Staten";"ST vervolg 500 Links",#N/A,TRUE,"WTV Staten";"ST vervolg 500 Rechts",#N/A,TRUE,"WTV Staten";"ST 300",#N/A,TRUE,"WTV Staten";"ST 420 geld Links",#N/A,TRUE,"WTV Staten";"ST 420 geld Rechts",#N/A,TRUE,"WTV Staten";"ST 420 beleggingsverz. Links",#N/A,TRUE,"WTV Staten";"ST 420 beleggingsverz. Rechts",#N/A,TRUE,"WTV Staten"}</definedName>
    <definedName name="wrn.RSK." hidden="1">{"RSK lijf US",#N/A,FALSE,"Lijf US";"RSK lijf US",#N/A,FALSE,"Lijf gulden";"RSK lijf US",#N/A,FALSE,"Lijf AUS";"RSK lijf US",#N/A,FALSE,"Coll gulden";"RSK lijf US",#N/A,FALSE,"Kap gulden";"RSK lijf US",#N/A,FALSE,"Kap US";"RSK lijf US",#N/A,FALSE,"Kap AUS";"RSK lijf US",#N/A,FALSE,"Totaal"}</definedName>
    <definedName name="wrn.RSK._.concern." hidden="1">{"RSK concern",#N/A,FALSE,"Lijf gulden";"RSK concern",#N/A,FALSE,"Lijf US";"RSK concern",#N/A,FALSE,"Lijf AUS";"RSK concern",#N/A,FALSE,"Coll gulden";"RSK concern",#N/A,FALSE,"Kap gulden";"RSK concern",#N/A,FALSE,"Kap US";"RSK concern",#N/A,FALSE,"Kap AUS";"RSK concern",#N/A,FALSE,"Totaal"}</definedName>
    <definedName name="wrn.ST._.210." hidden="1">{"ST 210",#N/A,FALSE,"WTV Staten"}</definedName>
    <definedName name="wrn.ST._.220." hidden="1">{"ST 220",#N/A,FALSE,"WTV Staten"}</definedName>
    <definedName name="wrn.ST._.222." hidden="1">{"ST 222 Links",#N/A,FALSE,"WTV Staten";"ST 222 Rechts",#N/A,FALSE,"WTV Staten";"ST vervolg 222 Links",#N/A,FALSE,"WTV Staten";"ST vervolg 222 Rechts",#N/A,FALSE,"WTV Staten"}</definedName>
    <definedName name="wrn.ST._.300." hidden="1">{"ST 300",#N/A,FALSE,"WTV Staten"}</definedName>
    <definedName name="wrn.ST._.400." hidden="1">{"ST vervolg 400 Links",#N/A,FALSE,"WTV Staten";"ST vervolg 400 Rechts",#N/A,FALSE,"WTV Staten";"ST vervolg 400 deel 2 Links",#N/A,FALSE,"WTV Staten";"ST vervolg 400 deel 2 Rechts",#N/A,FALSE,"WTV Staten"}</definedName>
    <definedName name="wrn.ST._.420." hidden="1">{"ST 420 geld Links",#N/A,FALSE,"WTV Staten";"ST 420 geld Rechts",#N/A,FALSE,"WTV Staten";"ST 420 beleggingsverz. Links",#N/A,FALSE,"WTV Staten";"ST 420 beleggingsverz. Rechts",#N/A,FALSE,"WTV Staten"}</definedName>
    <definedName name="wrn.ST._.500." hidden="1">{"ST 500 Links",#N/A,FALSE,"WTV Staten";"ST 500 Rechts",#N/A,FALSE,"WTV Staten";"ST vervolg 500 Links",#N/A,FALSE,"WTV Staten";"ST vervolg 500 Rechts",#N/A,FALSE,"WTV Staten"}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1" i="22" l="1"/>
  <c r="G140" i="22"/>
  <c r="G139" i="22"/>
  <c r="G138" i="22"/>
  <c r="G137" i="22"/>
  <c r="G136" i="22"/>
  <c r="G135" i="22"/>
  <c r="G134" i="22"/>
  <c r="G133" i="22"/>
  <c r="G132" i="22"/>
  <c r="G131" i="22"/>
  <c r="G130" i="22"/>
  <c r="G129" i="22"/>
  <c r="G128" i="22"/>
  <c r="G127" i="22"/>
  <c r="G126" i="22"/>
  <c r="G125" i="22"/>
  <c r="G124" i="22"/>
  <c r="G123" i="22"/>
  <c r="G122" i="22"/>
  <c r="G121" i="22"/>
  <c r="G120" i="22"/>
  <c r="G119" i="22"/>
  <c r="G118" i="22"/>
  <c r="G117" i="22"/>
  <c r="G116" i="22"/>
  <c r="G115" i="22"/>
  <c r="G114" i="22"/>
  <c r="G113" i="22"/>
  <c r="G112" i="22"/>
  <c r="G111" i="22"/>
  <c r="G110" i="22"/>
  <c r="G109" i="22"/>
  <c r="G108" i="22"/>
  <c r="G107" i="22"/>
  <c r="G106" i="22"/>
  <c r="G105" i="22"/>
  <c r="G104" i="22"/>
  <c r="G103" i="22"/>
  <c r="G102" i="22"/>
  <c r="G101" i="22"/>
  <c r="G100" i="22"/>
  <c r="G99" i="22"/>
  <c r="G98" i="22"/>
  <c r="G97" i="22"/>
  <c r="G96" i="22"/>
  <c r="G95" i="22"/>
  <c r="G94" i="22"/>
  <c r="G93" i="22"/>
  <c r="G92" i="22"/>
  <c r="G91" i="22"/>
  <c r="G90" i="22"/>
  <c r="G89" i="22"/>
  <c r="G88" i="22"/>
  <c r="G87" i="22"/>
  <c r="G86" i="22"/>
  <c r="G85" i="22"/>
  <c r="G84" i="22"/>
  <c r="G83" i="22"/>
  <c r="G82" i="22"/>
  <c r="G81" i="22"/>
  <c r="G80" i="22"/>
  <c r="G79" i="22"/>
  <c r="G78" i="22"/>
  <c r="G77" i="22"/>
  <c r="G76" i="22"/>
  <c r="G75" i="22"/>
  <c r="G74" i="22"/>
  <c r="G73" i="22"/>
  <c r="G72" i="22"/>
  <c r="G71" i="22"/>
  <c r="G70" i="22"/>
  <c r="G69" i="22"/>
  <c r="G68" i="22"/>
  <c r="G67" i="22"/>
  <c r="G66" i="22"/>
  <c r="G65" i="22"/>
  <c r="G64" i="22"/>
  <c r="G63" i="22"/>
  <c r="G62" i="22"/>
  <c r="G61" i="22"/>
  <c r="G60" i="22"/>
  <c r="G59" i="22"/>
  <c r="G58" i="22"/>
  <c r="G57" i="22"/>
  <c r="G56" i="22"/>
  <c r="G55" i="22"/>
  <c r="G54" i="22"/>
  <c r="G53" i="22"/>
  <c r="G52" i="22"/>
  <c r="G51" i="22"/>
  <c r="G50" i="22"/>
  <c r="G49" i="22"/>
  <c r="G48" i="22"/>
  <c r="G47" i="22"/>
  <c r="G46" i="22"/>
  <c r="G45" i="22"/>
  <c r="G44" i="22"/>
  <c r="G42" i="22"/>
  <c r="G43" i="22"/>
  <c r="F14" i="12" l="1"/>
  <c r="D14" i="12"/>
  <c r="D33" i="22" l="1"/>
  <c r="E33" i="22" l="1"/>
  <c r="AF141" i="22"/>
  <c r="AE141" i="22"/>
  <c r="AD141" i="22"/>
  <c r="AC141" i="22"/>
  <c r="AB141" i="22"/>
  <c r="AF140" i="22"/>
  <c r="AE140" i="22"/>
  <c r="AD140" i="22"/>
  <c r="AC140" i="22"/>
  <c r="AB140" i="22"/>
  <c r="AF139" i="22"/>
  <c r="AE139" i="22"/>
  <c r="AD139" i="22"/>
  <c r="AC139" i="22"/>
  <c r="AB139" i="22"/>
  <c r="AF138" i="22"/>
  <c r="AE138" i="22"/>
  <c r="AD138" i="22"/>
  <c r="AC138" i="22"/>
  <c r="AB138" i="22"/>
  <c r="AF137" i="22"/>
  <c r="AE137" i="22"/>
  <c r="AD137" i="22"/>
  <c r="AC137" i="22"/>
  <c r="AB137" i="22"/>
  <c r="AF136" i="22"/>
  <c r="AE136" i="22"/>
  <c r="AD136" i="22"/>
  <c r="AC136" i="22"/>
  <c r="AB136" i="22"/>
  <c r="AF135" i="22"/>
  <c r="AE135" i="22"/>
  <c r="AD135" i="22"/>
  <c r="AC135" i="22"/>
  <c r="AB135" i="22"/>
  <c r="AF134" i="22"/>
  <c r="AE134" i="22"/>
  <c r="AD134" i="22"/>
  <c r="AC134" i="22"/>
  <c r="AB134" i="22"/>
  <c r="AF133" i="22"/>
  <c r="AE133" i="22"/>
  <c r="AD133" i="22"/>
  <c r="AC133" i="22"/>
  <c r="AB133" i="22"/>
  <c r="AF132" i="22"/>
  <c r="AE132" i="22"/>
  <c r="AD132" i="22"/>
  <c r="AC132" i="22"/>
  <c r="AB132" i="22"/>
  <c r="AF131" i="22"/>
  <c r="AE131" i="22"/>
  <c r="AD131" i="22"/>
  <c r="AC131" i="22"/>
  <c r="AB131" i="22"/>
  <c r="AF130" i="22"/>
  <c r="AE130" i="22"/>
  <c r="AD130" i="22"/>
  <c r="AC130" i="22"/>
  <c r="AB130" i="22"/>
  <c r="AF129" i="22"/>
  <c r="AE129" i="22"/>
  <c r="AD129" i="22"/>
  <c r="AC129" i="22"/>
  <c r="AB129" i="22"/>
  <c r="AF128" i="22"/>
  <c r="AE128" i="22"/>
  <c r="AD128" i="22"/>
  <c r="AC128" i="22"/>
  <c r="AB128" i="22"/>
  <c r="AF127" i="22"/>
  <c r="AE127" i="22"/>
  <c r="AD127" i="22"/>
  <c r="AC127" i="22"/>
  <c r="AB127" i="22"/>
  <c r="AF126" i="22"/>
  <c r="AE126" i="22"/>
  <c r="AD126" i="22"/>
  <c r="AC126" i="22"/>
  <c r="AB126" i="22"/>
  <c r="AF125" i="22"/>
  <c r="AE125" i="22"/>
  <c r="AD125" i="22"/>
  <c r="AC125" i="22"/>
  <c r="AB125" i="22"/>
  <c r="AF124" i="22"/>
  <c r="AE124" i="22"/>
  <c r="AD124" i="22"/>
  <c r="AC124" i="22"/>
  <c r="AB124" i="22"/>
  <c r="AF123" i="22"/>
  <c r="AE123" i="22"/>
  <c r="AD123" i="22"/>
  <c r="AC123" i="22"/>
  <c r="AB123" i="22"/>
  <c r="AF122" i="22"/>
  <c r="AE122" i="22"/>
  <c r="AD122" i="22"/>
  <c r="AC122" i="22"/>
  <c r="AB122" i="22"/>
  <c r="AF121" i="22"/>
  <c r="AE121" i="22"/>
  <c r="AD121" i="22"/>
  <c r="AC121" i="22"/>
  <c r="AB121" i="22"/>
  <c r="AF120" i="22"/>
  <c r="AE120" i="22"/>
  <c r="AD120" i="22"/>
  <c r="AC120" i="22"/>
  <c r="AB120" i="22"/>
  <c r="AF119" i="22"/>
  <c r="AE119" i="22"/>
  <c r="AD119" i="22"/>
  <c r="AC119" i="22"/>
  <c r="AB119" i="22"/>
  <c r="AF118" i="22"/>
  <c r="AE118" i="22"/>
  <c r="AD118" i="22"/>
  <c r="AC118" i="22"/>
  <c r="AB118" i="22"/>
  <c r="AF117" i="22"/>
  <c r="AE117" i="22"/>
  <c r="AD117" i="22"/>
  <c r="AC117" i="22"/>
  <c r="AB117" i="22"/>
  <c r="AF116" i="22"/>
  <c r="AE116" i="22"/>
  <c r="AD116" i="22"/>
  <c r="AC116" i="22"/>
  <c r="AB116" i="22"/>
  <c r="AF115" i="22"/>
  <c r="AE115" i="22"/>
  <c r="AD115" i="22"/>
  <c r="AC115" i="22"/>
  <c r="AB115" i="22"/>
  <c r="AF114" i="22"/>
  <c r="AE114" i="22"/>
  <c r="AD114" i="22"/>
  <c r="AC114" i="22"/>
  <c r="AB114" i="22"/>
  <c r="AF113" i="22"/>
  <c r="AE113" i="22"/>
  <c r="AD113" i="22"/>
  <c r="AC113" i="22"/>
  <c r="AB113" i="22"/>
  <c r="AF112" i="22"/>
  <c r="AE112" i="22"/>
  <c r="AD112" i="22"/>
  <c r="AC112" i="22"/>
  <c r="AB112" i="22"/>
  <c r="AF111" i="22"/>
  <c r="AE111" i="22"/>
  <c r="AD111" i="22"/>
  <c r="AC111" i="22"/>
  <c r="AB111" i="22"/>
  <c r="AF110" i="22"/>
  <c r="AE110" i="22"/>
  <c r="AD110" i="22"/>
  <c r="AC110" i="22"/>
  <c r="AB110" i="22"/>
  <c r="AF109" i="22"/>
  <c r="AE109" i="22"/>
  <c r="AD109" i="22"/>
  <c r="AC109" i="22"/>
  <c r="AB109" i="22"/>
  <c r="AF108" i="22"/>
  <c r="AE108" i="22"/>
  <c r="AD108" i="22"/>
  <c r="AC108" i="22"/>
  <c r="AB108" i="22"/>
  <c r="AF107" i="22"/>
  <c r="AE107" i="22"/>
  <c r="AD107" i="22"/>
  <c r="AC107" i="22"/>
  <c r="AB107" i="22"/>
  <c r="AF106" i="22"/>
  <c r="AE106" i="22"/>
  <c r="AD106" i="22"/>
  <c r="AC106" i="22"/>
  <c r="AB106" i="22"/>
  <c r="AF105" i="22"/>
  <c r="AE105" i="22"/>
  <c r="AD105" i="22"/>
  <c r="AC105" i="22"/>
  <c r="AB105" i="22"/>
  <c r="AF104" i="22"/>
  <c r="AE104" i="22"/>
  <c r="AD104" i="22"/>
  <c r="AC104" i="22"/>
  <c r="AB104" i="22"/>
  <c r="AF103" i="22"/>
  <c r="AE103" i="22"/>
  <c r="AD103" i="22"/>
  <c r="AC103" i="22"/>
  <c r="AB103" i="22"/>
  <c r="AF102" i="22"/>
  <c r="AE102" i="22"/>
  <c r="AD102" i="22"/>
  <c r="AC102" i="22"/>
  <c r="AB102" i="22"/>
  <c r="AF101" i="22"/>
  <c r="AE101" i="22"/>
  <c r="AD101" i="22"/>
  <c r="AC101" i="22"/>
  <c r="AB101" i="22"/>
  <c r="AF100" i="22"/>
  <c r="AE100" i="22"/>
  <c r="AD100" i="22"/>
  <c r="AC100" i="22"/>
  <c r="AB100" i="22"/>
  <c r="AF99" i="22"/>
  <c r="AE99" i="22"/>
  <c r="AD99" i="22"/>
  <c r="AC99" i="22"/>
  <c r="AB99" i="22"/>
  <c r="AF98" i="22"/>
  <c r="AE98" i="22"/>
  <c r="AD98" i="22"/>
  <c r="AC98" i="22"/>
  <c r="AB98" i="22"/>
  <c r="AF97" i="22"/>
  <c r="AE97" i="22"/>
  <c r="AD97" i="22"/>
  <c r="AC97" i="22"/>
  <c r="AB97" i="22"/>
  <c r="AF96" i="22"/>
  <c r="AE96" i="22"/>
  <c r="AD96" i="22"/>
  <c r="AC96" i="22"/>
  <c r="AB96" i="22"/>
  <c r="AF95" i="22"/>
  <c r="AE95" i="22"/>
  <c r="AD95" i="22"/>
  <c r="AC95" i="22"/>
  <c r="AB95" i="22"/>
  <c r="AF94" i="22"/>
  <c r="AE94" i="22"/>
  <c r="AD94" i="22"/>
  <c r="AC94" i="22"/>
  <c r="AB94" i="22"/>
  <c r="AF93" i="22"/>
  <c r="AE93" i="22"/>
  <c r="AD93" i="22"/>
  <c r="AC93" i="22"/>
  <c r="AB93" i="22"/>
  <c r="AF92" i="22"/>
  <c r="AE92" i="22"/>
  <c r="AD92" i="22"/>
  <c r="AC92" i="22"/>
  <c r="AB92" i="22"/>
  <c r="AF91" i="22"/>
  <c r="AE91" i="22"/>
  <c r="AD91" i="22"/>
  <c r="AC91" i="22"/>
  <c r="AB91" i="22"/>
  <c r="AF90" i="22"/>
  <c r="AE90" i="22"/>
  <c r="AD90" i="22"/>
  <c r="AC90" i="22"/>
  <c r="AB90" i="22"/>
  <c r="AF89" i="22"/>
  <c r="AE89" i="22"/>
  <c r="AD89" i="22"/>
  <c r="AC89" i="22"/>
  <c r="AB89" i="22"/>
  <c r="AF88" i="22"/>
  <c r="AE88" i="22"/>
  <c r="AD88" i="22"/>
  <c r="AC88" i="22"/>
  <c r="AB88" i="22"/>
  <c r="AF87" i="22"/>
  <c r="AE87" i="22"/>
  <c r="AD87" i="22"/>
  <c r="AC87" i="22"/>
  <c r="AB87" i="22"/>
  <c r="AF86" i="22"/>
  <c r="AE86" i="22"/>
  <c r="AD86" i="22"/>
  <c r="AC86" i="22"/>
  <c r="AB86" i="22"/>
  <c r="AF85" i="22"/>
  <c r="AE85" i="22"/>
  <c r="AD85" i="22"/>
  <c r="AC85" i="22"/>
  <c r="AB85" i="22"/>
  <c r="AF84" i="22"/>
  <c r="AE84" i="22"/>
  <c r="AD84" i="22"/>
  <c r="AC84" i="22"/>
  <c r="AB84" i="22"/>
  <c r="AF83" i="22"/>
  <c r="AE83" i="22"/>
  <c r="AD83" i="22"/>
  <c r="AC83" i="22"/>
  <c r="AB83" i="22"/>
  <c r="AF82" i="22"/>
  <c r="AE82" i="22"/>
  <c r="AD82" i="22"/>
  <c r="AC82" i="22"/>
  <c r="AB82" i="22"/>
  <c r="AF81" i="22"/>
  <c r="AE81" i="22"/>
  <c r="AD81" i="22"/>
  <c r="AC81" i="22"/>
  <c r="AB81" i="22"/>
  <c r="AF80" i="22"/>
  <c r="AE80" i="22"/>
  <c r="AD80" i="22"/>
  <c r="AC80" i="22"/>
  <c r="AB80" i="22"/>
  <c r="AF79" i="22"/>
  <c r="AE79" i="22"/>
  <c r="AD79" i="22"/>
  <c r="AC79" i="22"/>
  <c r="AB79" i="22"/>
  <c r="AF78" i="22"/>
  <c r="AE78" i="22"/>
  <c r="AD78" i="22"/>
  <c r="AC78" i="22"/>
  <c r="AB78" i="22"/>
  <c r="AF77" i="22"/>
  <c r="AE77" i="22"/>
  <c r="AD77" i="22"/>
  <c r="AC77" i="22"/>
  <c r="AB77" i="22"/>
  <c r="AF76" i="22"/>
  <c r="AE76" i="22"/>
  <c r="AD76" i="22"/>
  <c r="AC76" i="22"/>
  <c r="AB76" i="22"/>
  <c r="AF75" i="22"/>
  <c r="AE75" i="22"/>
  <c r="AD75" i="22"/>
  <c r="AC75" i="22"/>
  <c r="AB75" i="22"/>
  <c r="AF74" i="22"/>
  <c r="AE74" i="22"/>
  <c r="AD74" i="22"/>
  <c r="AC74" i="22"/>
  <c r="AB74" i="22"/>
  <c r="AF73" i="22"/>
  <c r="AE73" i="22"/>
  <c r="AD73" i="22"/>
  <c r="AC73" i="22"/>
  <c r="AB73" i="22"/>
  <c r="AF72" i="22"/>
  <c r="AE72" i="22"/>
  <c r="AD72" i="22"/>
  <c r="AC72" i="22"/>
  <c r="AB72" i="22"/>
  <c r="AF71" i="22"/>
  <c r="AE71" i="22"/>
  <c r="AD71" i="22"/>
  <c r="AC71" i="22"/>
  <c r="AB71" i="22"/>
  <c r="AF70" i="22"/>
  <c r="AE70" i="22"/>
  <c r="AD70" i="22"/>
  <c r="AC70" i="22"/>
  <c r="AB70" i="22"/>
  <c r="AF69" i="22"/>
  <c r="AE69" i="22"/>
  <c r="AD69" i="22"/>
  <c r="AC69" i="22"/>
  <c r="AB69" i="22"/>
  <c r="AF68" i="22"/>
  <c r="AE68" i="22"/>
  <c r="AD68" i="22"/>
  <c r="AC68" i="22"/>
  <c r="AB68" i="22"/>
  <c r="AF67" i="22"/>
  <c r="AE67" i="22"/>
  <c r="AD67" i="22"/>
  <c r="AC67" i="22"/>
  <c r="AB67" i="22"/>
  <c r="AF66" i="22"/>
  <c r="AE66" i="22"/>
  <c r="AD66" i="22"/>
  <c r="AC66" i="22"/>
  <c r="AB66" i="22"/>
  <c r="AF65" i="22"/>
  <c r="AE65" i="22"/>
  <c r="AD65" i="22"/>
  <c r="AC65" i="22"/>
  <c r="AB65" i="22"/>
  <c r="AF64" i="22"/>
  <c r="AE64" i="22"/>
  <c r="AD64" i="22"/>
  <c r="AC64" i="22"/>
  <c r="AB64" i="22"/>
  <c r="AF63" i="22"/>
  <c r="AE63" i="22"/>
  <c r="AD63" i="22"/>
  <c r="AC63" i="22"/>
  <c r="AB63" i="22"/>
  <c r="AF62" i="22"/>
  <c r="AE62" i="22"/>
  <c r="AD62" i="22"/>
  <c r="AC62" i="22"/>
  <c r="AB62" i="22"/>
  <c r="AF61" i="22"/>
  <c r="AE61" i="22"/>
  <c r="AD61" i="22"/>
  <c r="AC61" i="22"/>
  <c r="AB61" i="22"/>
  <c r="AF60" i="22"/>
  <c r="AE60" i="22"/>
  <c r="AD60" i="22"/>
  <c r="AC60" i="22"/>
  <c r="AB60" i="22"/>
  <c r="AF59" i="22"/>
  <c r="AE59" i="22"/>
  <c r="AD59" i="22"/>
  <c r="AC59" i="22"/>
  <c r="AB59" i="22"/>
  <c r="Z141" i="22"/>
  <c r="Y141" i="22"/>
  <c r="X141" i="22"/>
  <c r="W141" i="22"/>
  <c r="V141" i="22"/>
  <c r="Z140" i="22"/>
  <c r="Y140" i="22"/>
  <c r="X140" i="22"/>
  <c r="W140" i="22"/>
  <c r="V140" i="22"/>
  <c r="Z139" i="22"/>
  <c r="Y139" i="22"/>
  <c r="X139" i="22"/>
  <c r="W139" i="22"/>
  <c r="V139" i="22"/>
  <c r="Z138" i="22"/>
  <c r="Y138" i="22"/>
  <c r="X138" i="22"/>
  <c r="W138" i="22"/>
  <c r="V138" i="22"/>
  <c r="Z137" i="22"/>
  <c r="Y137" i="22"/>
  <c r="X137" i="22"/>
  <c r="W137" i="22"/>
  <c r="V137" i="22"/>
  <c r="Z136" i="22"/>
  <c r="Y136" i="22"/>
  <c r="X136" i="22"/>
  <c r="W136" i="22"/>
  <c r="V136" i="22"/>
  <c r="Z135" i="22"/>
  <c r="Y135" i="22"/>
  <c r="X135" i="22"/>
  <c r="W135" i="22"/>
  <c r="V135" i="22"/>
  <c r="Z134" i="22"/>
  <c r="Y134" i="22"/>
  <c r="X134" i="22"/>
  <c r="W134" i="22"/>
  <c r="V134" i="22"/>
  <c r="Z133" i="22"/>
  <c r="Y133" i="22"/>
  <c r="X133" i="22"/>
  <c r="W133" i="22"/>
  <c r="V133" i="22"/>
  <c r="Z132" i="22"/>
  <c r="Y132" i="22"/>
  <c r="X132" i="22"/>
  <c r="W132" i="22"/>
  <c r="V132" i="22"/>
  <c r="Z131" i="22"/>
  <c r="Y131" i="22"/>
  <c r="X131" i="22"/>
  <c r="W131" i="22"/>
  <c r="V131" i="22"/>
  <c r="Z130" i="22"/>
  <c r="Y130" i="22"/>
  <c r="X130" i="22"/>
  <c r="W130" i="22"/>
  <c r="V130" i="22"/>
  <c r="Z129" i="22"/>
  <c r="Y129" i="22"/>
  <c r="X129" i="22"/>
  <c r="W129" i="22"/>
  <c r="V129" i="22"/>
  <c r="Z128" i="22"/>
  <c r="Y128" i="22"/>
  <c r="X128" i="22"/>
  <c r="W128" i="22"/>
  <c r="V128" i="22"/>
  <c r="Z127" i="22"/>
  <c r="Y127" i="22"/>
  <c r="X127" i="22"/>
  <c r="W127" i="22"/>
  <c r="V127" i="22"/>
  <c r="Z126" i="22"/>
  <c r="Y126" i="22"/>
  <c r="X126" i="22"/>
  <c r="W126" i="22"/>
  <c r="V126" i="22"/>
  <c r="Z125" i="22"/>
  <c r="Y125" i="22"/>
  <c r="X125" i="22"/>
  <c r="W125" i="22"/>
  <c r="V125" i="22"/>
  <c r="Z124" i="22"/>
  <c r="Y124" i="22"/>
  <c r="X124" i="22"/>
  <c r="W124" i="22"/>
  <c r="V124" i="22"/>
  <c r="Z123" i="22"/>
  <c r="Y123" i="22"/>
  <c r="X123" i="22"/>
  <c r="W123" i="22"/>
  <c r="V123" i="22"/>
  <c r="Z122" i="22"/>
  <c r="Y122" i="22"/>
  <c r="X122" i="22"/>
  <c r="W122" i="22"/>
  <c r="V122" i="22"/>
  <c r="Z121" i="22"/>
  <c r="Y121" i="22"/>
  <c r="X121" i="22"/>
  <c r="W121" i="22"/>
  <c r="V121" i="22"/>
  <c r="Z120" i="22"/>
  <c r="Y120" i="22"/>
  <c r="X120" i="22"/>
  <c r="W120" i="22"/>
  <c r="V120" i="22"/>
  <c r="Z119" i="22"/>
  <c r="Y119" i="22"/>
  <c r="X119" i="22"/>
  <c r="W119" i="22"/>
  <c r="V119" i="22"/>
  <c r="Z118" i="22"/>
  <c r="Y118" i="22"/>
  <c r="X118" i="22"/>
  <c r="W118" i="22"/>
  <c r="V118" i="22"/>
  <c r="Z117" i="22"/>
  <c r="Y117" i="22"/>
  <c r="X117" i="22"/>
  <c r="W117" i="22"/>
  <c r="V117" i="22"/>
  <c r="Z116" i="22"/>
  <c r="Y116" i="22"/>
  <c r="X116" i="22"/>
  <c r="W116" i="22"/>
  <c r="V116" i="22"/>
  <c r="Z115" i="22"/>
  <c r="Y115" i="22"/>
  <c r="X115" i="22"/>
  <c r="W115" i="22"/>
  <c r="V115" i="22"/>
  <c r="Z114" i="22"/>
  <c r="Y114" i="22"/>
  <c r="X114" i="22"/>
  <c r="W114" i="22"/>
  <c r="V114" i="22"/>
  <c r="Z113" i="22"/>
  <c r="Y113" i="22"/>
  <c r="X113" i="22"/>
  <c r="W113" i="22"/>
  <c r="V113" i="22"/>
  <c r="Z112" i="22"/>
  <c r="Y112" i="22"/>
  <c r="X112" i="22"/>
  <c r="W112" i="22"/>
  <c r="V112" i="22"/>
  <c r="Z111" i="22"/>
  <c r="Y111" i="22"/>
  <c r="X111" i="22"/>
  <c r="W111" i="22"/>
  <c r="V111" i="22"/>
  <c r="Z110" i="22"/>
  <c r="Y110" i="22"/>
  <c r="X110" i="22"/>
  <c r="W110" i="22"/>
  <c r="V110" i="22"/>
  <c r="Z109" i="22"/>
  <c r="Y109" i="22"/>
  <c r="X109" i="22"/>
  <c r="W109" i="22"/>
  <c r="V109" i="22"/>
  <c r="Z108" i="22"/>
  <c r="Y108" i="22"/>
  <c r="X108" i="22"/>
  <c r="W108" i="22"/>
  <c r="V108" i="22"/>
  <c r="Z107" i="22"/>
  <c r="Y107" i="22"/>
  <c r="X107" i="22"/>
  <c r="W107" i="22"/>
  <c r="V107" i="22"/>
  <c r="Z106" i="22"/>
  <c r="Y106" i="22"/>
  <c r="X106" i="22"/>
  <c r="W106" i="22"/>
  <c r="V106" i="22"/>
  <c r="Z105" i="22"/>
  <c r="Y105" i="22"/>
  <c r="X105" i="22"/>
  <c r="W105" i="22"/>
  <c r="V105" i="22"/>
  <c r="Z104" i="22"/>
  <c r="Y104" i="22"/>
  <c r="X104" i="22"/>
  <c r="W104" i="22"/>
  <c r="V104" i="22"/>
  <c r="Z103" i="22"/>
  <c r="Y103" i="22"/>
  <c r="X103" i="22"/>
  <c r="W103" i="22"/>
  <c r="V103" i="22"/>
  <c r="Z102" i="22"/>
  <c r="Y102" i="22"/>
  <c r="X102" i="22"/>
  <c r="W102" i="22"/>
  <c r="V102" i="22"/>
  <c r="Z101" i="22"/>
  <c r="Y101" i="22"/>
  <c r="X101" i="22"/>
  <c r="W101" i="22"/>
  <c r="V101" i="22"/>
  <c r="Z100" i="22"/>
  <c r="Y100" i="22"/>
  <c r="X100" i="22"/>
  <c r="W100" i="22"/>
  <c r="V100" i="22"/>
  <c r="Z99" i="22"/>
  <c r="Y99" i="22"/>
  <c r="X99" i="22"/>
  <c r="W99" i="22"/>
  <c r="V99" i="22"/>
  <c r="Z98" i="22"/>
  <c r="Y98" i="22"/>
  <c r="X98" i="22"/>
  <c r="W98" i="22"/>
  <c r="V98" i="22"/>
  <c r="Z97" i="22"/>
  <c r="Y97" i="22"/>
  <c r="X97" i="22"/>
  <c r="W97" i="22"/>
  <c r="V97" i="22"/>
  <c r="Z96" i="22"/>
  <c r="Y96" i="22"/>
  <c r="X96" i="22"/>
  <c r="W96" i="22"/>
  <c r="V96" i="22"/>
  <c r="Z95" i="22"/>
  <c r="Y95" i="22"/>
  <c r="X95" i="22"/>
  <c r="W95" i="22"/>
  <c r="V95" i="22"/>
  <c r="Z94" i="22"/>
  <c r="Y94" i="22"/>
  <c r="X94" i="22"/>
  <c r="W94" i="22"/>
  <c r="V94" i="22"/>
  <c r="Z93" i="22"/>
  <c r="Y93" i="22"/>
  <c r="X93" i="22"/>
  <c r="W93" i="22"/>
  <c r="V93" i="22"/>
  <c r="Z92" i="22"/>
  <c r="Y92" i="22"/>
  <c r="X92" i="22"/>
  <c r="W92" i="22"/>
  <c r="V92" i="22"/>
  <c r="Z91" i="22"/>
  <c r="Y91" i="22"/>
  <c r="X91" i="22"/>
  <c r="W91" i="22"/>
  <c r="V91" i="22"/>
  <c r="Z90" i="22"/>
  <c r="Y90" i="22"/>
  <c r="X90" i="22"/>
  <c r="W90" i="22"/>
  <c r="V90" i="22"/>
  <c r="Z89" i="22"/>
  <c r="Y89" i="22"/>
  <c r="X89" i="22"/>
  <c r="W89" i="22"/>
  <c r="V89" i="22"/>
  <c r="Z88" i="22"/>
  <c r="Y88" i="22"/>
  <c r="X88" i="22"/>
  <c r="W88" i="22"/>
  <c r="V88" i="22"/>
  <c r="Z87" i="22"/>
  <c r="Y87" i="22"/>
  <c r="X87" i="22"/>
  <c r="W87" i="22"/>
  <c r="V87" i="22"/>
  <c r="Z86" i="22"/>
  <c r="Y86" i="22"/>
  <c r="X86" i="22"/>
  <c r="W86" i="22"/>
  <c r="V86" i="22"/>
  <c r="Z85" i="22"/>
  <c r="Y85" i="22"/>
  <c r="X85" i="22"/>
  <c r="W85" i="22"/>
  <c r="V85" i="22"/>
  <c r="Z84" i="22"/>
  <c r="Y84" i="22"/>
  <c r="X84" i="22"/>
  <c r="W84" i="22"/>
  <c r="V84" i="22"/>
  <c r="Z83" i="22"/>
  <c r="Y83" i="22"/>
  <c r="X83" i="22"/>
  <c r="W83" i="22"/>
  <c r="V83" i="22"/>
  <c r="Z82" i="22"/>
  <c r="Y82" i="22"/>
  <c r="X82" i="22"/>
  <c r="W82" i="22"/>
  <c r="V82" i="22"/>
  <c r="Z81" i="22"/>
  <c r="Y81" i="22"/>
  <c r="X81" i="22"/>
  <c r="W81" i="22"/>
  <c r="V81" i="22"/>
  <c r="Z80" i="22"/>
  <c r="Y80" i="22"/>
  <c r="X80" i="22"/>
  <c r="W80" i="22"/>
  <c r="V80" i="22"/>
  <c r="Z79" i="22"/>
  <c r="Y79" i="22"/>
  <c r="X79" i="22"/>
  <c r="W79" i="22"/>
  <c r="V79" i="22"/>
  <c r="Z78" i="22"/>
  <c r="Y78" i="22"/>
  <c r="X78" i="22"/>
  <c r="W78" i="22"/>
  <c r="V78" i="22"/>
  <c r="Z77" i="22"/>
  <c r="Y77" i="22"/>
  <c r="X77" i="22"/>
  <c r="W77" i="22"/>
  <c r="V77" i="22"/>
  <c r="Z76" i="22"/>
  <c r="Y76" i="22"/>
  <c r="X76" i="22"/>
  <c r="W76" i="22"/>
  <c r="V76" i="22"/>
  <c r="Z75" i="22"/>
  <c r="Y75" i="22"/>
  <c r="X75" i="22"/>
  <c r="W75" i="22"/>
  <c r="V75" i="22"/>
  <c r="Z74" i="22"/>
  <c r="Y74" i="22"/>
  <c r="X74" i="22"/>
  <c r="W74" i="22"/>
  <c r="V74" i="22"/>
  <c r="Z73" i="22"/>
  <c r="Y73" i="22"/>
  <c r="X73" i="22"/>
  <c r="W73" i="22"/>
  <c r="V73" i="22"/>
  <c r="Z72" i="22"/>
  <c r="Y72" i="22"/>
  <c r="X72" i="22"/>
  <c r="W72" i="22"/>
  <c r="V72" i="22"/>
  <c r="Z71" i="22"/>
  <c r="Y71" i="22"/>
  <c r="X71" i="22"/>
  <c r="W71" i="22"/>
  <c r="V71" i="22"/>
  <c r="Z70" i="22"/>
  <c r="Y70" i="22"/>
  <c r="X70" i="22"/>
  <c r="W70" i="22"/>
  <c r="V70" i="22"/>
  <c r="Z69" i="22"/>
  <c r="Y69" i="22"/>
  <c r="X69" i="22"/>
  <c r="W69" i="22"/>
  <c r="V69" i="22"/>
  <c r="Z68" i="22"/>
  <c r="Y68" i="22"/>
  <c r="X68" i="22"/>
  <c r="W68" i="22"/>
  <c r="V68" i="22"/>
  <c r="Z67" i="22"/>
  <c r="Y67" i="22"/>
  <c r="X67" i="22"/>
  <c r="W67" i="22"/>
  <c r="V67" i="22"/>
  <c r="Z66" i="22"/>
  <c r="Y66" i="22"/>
  <c r="X66" i="22"/>
  <c r="W66" i="22"/>
  <c r="V66" i="22"/>
  <c r="Z65" i="22"/>
  <c r="Y65" i="22"/>
  <c r="X65" i="22"/>
  <c r="W65" i="22"/>
  <c r="V65" i="22"/>
  <c r="Z64" i="22"/>
  <c r="Y64" i="22"/>
  <c r="X64" i="22"/>
  <c r="W64" i="22"/>
  <c r="V64" i="22"/>
  <c r="Z63" i="22"/>
  <c r="Y63" i="22"/>
  <c r="X63" i="22"/>
  <c r="W63" i="22"/>
  <c r="V63" i="22"/>
  <c r="Z62" i="22"/>
  <c r="Y62" i="22"/>
  <c r="X62" i="22"/>
  <c r="W62" i="22"/>
  <c r="V62" i="22"/>
  <c r="Z61" i="22"/>
  <c r="Y61" i="22"/>
  <c r="X61" i="22"/>
  <c r="W61" i="22"/>
  <c r="V61" i="22"/>
  <c r="Z60" i="22"/>
  <c r="Y60" i="22"/>
  <c r="X60" i="22"/>
  <c r="W60" i="22"/>
  <c r="V60" i="22"/>
  <c r="Z59" i="22"/>
  <c r="Y59" i="22"/>
  <c r="X59" i="22"/>
  <c r="W59" i="22"/>
  <c r="V59" i="22"/>
  <c r="Z58" i="22"/>
  <c r="Y58" i="22"/>
  <c r="X58" i="22"/>
  <c r="W58" i="22"/>
  <c r="V58" i="22"/>
  <c r="Z57" i="22"/>
  <c r="Y57" i="22"/>
  <c r="X57" i="22"/>
  <c r="W57" i="22"/>
  <c r="V57" i="22"/>
  <c r="Z56" i="22"/>
  <c r="Y56" i="22"/>
  <c r="X56" i="22"/>
  <c r="W56" i="22"/>
  <c r="V56" i="22"/>
  <c r="Z55" i="22"/>
  <c r="Y55" i="22"/>
  <c r="X55" i="22"/>
  <c r="W55" i="22"/>
  <c r="V55" i="22"/>
  <c r="Z54" i="22"/>
  <c r="Y54" i="22"/>
  <c r="X54" i="22"/>
  <c r="W54" i="22"/>
  <c r="V54" i="22"/>
  <c r="Z53" i="22"/>
  <c r="Y53" i="22"/>
  <c r="X53" i="22"/>
  <c r="W53" i="22"/>
  <c r="V53" i="22"/>
  <c r="Z52" i="22"/>
  <c r="Y52" i="22"/>
  <c r="X52" i="22"/>
  <c r="W52" i="22"/>
  <c r="V52" i="22"/>
  <c r="Z51" i="22"/>
  <c r="Y51" i="22"/>
  <c r="X51" i="22"/>
  <c r="W51" i="22"/>
  <c r="V51" i="22"/>
  <c r="Z50" i="22"/>
  <c r="Y50" i="22"/>
  <c r="X50" i="22"/>
  <c r="W50" i="22"/>
  <c r="V50" i="22"/>
  <c r="Z49" i="22"/>
  <c r="Y49" i="22"/>
  <c r="X49" i="22"/>
  <c r="W49" i="22"/>
  <c r="V49" i="22"/>
  <c r="AF58" i="22"/>
  <c r="AF57" i="22"/>
  <c r="AF56" i="22"/>
  <c r="AF55" i="22"/>
  <c r="AF54" i="22"/>
  <c r="AF53" i="22"/>
  <c r="AF52" i="22"/>
  <c r="AF51" i="22"/>
  <c r="AF50" i="22"/>
  <c r="AF49" i="22"/>
  <c r="AF48" i="22"/>
  <c r="AF47" i="22"/>
  <c r="AF46" i="22"/>
  <c r="AF45" i="22"/>
  <c r="AF44" i="22"/>
  <c r="AF43" i="22"/>
  <c r="AF42" i="22"/>
  <c r="AE58" i="22"/>
  <c r="AE57" i="22"/>
  <c r="AE56" i="22"/>
  <c r="AE55" i="22"/>
  <c r="AE54" i="22"/>
  <c r="AE53" i="22"/>
  <c r="AE52" i="22"/>
  <c r="AE51" i="22"/>
  <c r="AE50" i="22"/>
  <c r="AE49" i="22"/>
  <c r="AE48" i="22"/>
  <c r="AE47" i="22"/>
  <c r="AE46" i="22"/>
  <c r="AE45" i="22"/>
  <c r="AE44" i="22"/>
  <c r="AE43" i="22"/>
  <c r="AE42" i="22"/>
  <c r="AD58" i="22"/>
  <c r="AC58" i="22"/>
  <c r="AB58" i="22"/>
  <c r="AD57" i="22"/>
  <c r="AC57" i="22"/>
  <c r="AB57" i="22"/>
  <c r="AD56" i="22"/>
  <c r="AC56" i="22"/>
  <c r="AB56" i="22"/>
  <c r="AD55" i="22"/>
  <c r="AC55" i="22"/>
  <c r="AB55" i="22"/>
  <c r="AD54" i="22"/>
  <c r="AC54" i="22"/>
  <c r="AB54" i="22"/>
  <c r="AD53" i="22"/>
  <c r="AC53" i="22"/>
  <c r="AB53" i="22"/>
  <c r="AD52" i="22"/>
  <c r="AC52" i="22"/>
  <c r="AB52" i="22"/>
  <c r="AD51" i="22"/>
  <c r="AC51" i="22"/>
  <c r="AB51" i="22"/>
  <c r="AD50" i="22"/>
  <c r="AC50" i="22"/>
  <c r="AB50" i="22"/>
  <c r="AD49" i="22"/>
  <c r="AC49" i="22"/>
  <c r="AB49" i="22"/>
  <c r="AD48" i="22"/>
  <c r="AD47" i="22"/>
  <c r="AD46" i="22"/>
  <c r="AD45" i="22"/>
  <c r="AD44" i="22"/>
  <c r="AD43" i="22"/>
  <c r="AD42" i="22"/>
  <c r="AC48" i="22"/>
  <c r="AC47" i="22"/>
  <c r="AC46" i="22"/>
  <c r="AC45" i="22"/>
  <c r="AC44" i="22"/>
  <c r="AC43" i="22"/>
  <c r="AC42" i="22"/>
  <c r="AB48" i="22"/>
  <c r="AB47" i="22"/>
  <c r="AB46" i="22"/>
  <c r="AB45" i="22"/>
  <c r="AB44" i="22"/>
  <c r="AB43" i="22"/>
  <c r="AB42" i="22"/>
  <c r="F33" i="22" l="1"/>
  <c r="I86" i="22"/>
  <c r="I118" i="22"/>
  <c r="H59" i="22"/>
  <c r="I75" i="22"/>
  <c r="H95" i="22"/>
  <c r="H127" i="22"/>
  <c r="H51" i="22"/>
  <c r="H84" i="22"/>
  <c r="I54" i="22"/>
  <c r="I59" i="22"/>
  <c r="H62" i="22"/>
  <c r="I63" i="22"/>
  <c r="H66" i="22"/>
  <c r="I69" i="22"/>
  <c r="I70" i="22"/>
  <c r="I71" i="22"/>
  <c r="I74" i="22"/>
  <c r="H78" i="22"/>
  <c r="H79" i="22"/>
  <c r="H83" i="22"/>
  <c r="I84" i="22"/>
  <c r="I87" i="22"/>
  <c r="I88" i="22"/>
  <c r="I90" i="22"/>
  <c r="H91" i="22"/>
  <c r="I95" i="22"/>
  <c r="H99" i="22"/>
  <c r="I100" i="22"/>
  <c r="I101" i="22"/>
  <c r="I102" i="22"/>
  <c r="I103" i="22"/>
  <c r="I104" i="22"/>
  <c r="I106" i="22"/>
  <c r="H107" i="22"/>
  <c r="H109" i="22"/>
  <c r="H111" i="22"/>
  <c r="H115" i="22"/>
  <c r="I116" i="22"/>
  <c r="I119" i="22"/>
  <c r="I120" i="22"/>
  <c r="I122" i="22"/>
  <c r="H123" i="22"/>
  <c r="I127" i="22"/>
  <c r="H131" i="22"/>
  <c r="I132" i="22"/>
  <c r="I133" i="22"/>
  <c r="I134" i="22"/>
  <c r="I135" i="22"/>
  <c r="I136" i="22"/>
  <c r="I138" i="22"/>
  <c r="H139" i="22"/>
  <c r="H141" i="22"/>
  <c r="I65" i="22"/>
  <c r="H67" i="22"/>
  <c r="H75" i="22"/>
  <c r="J75" i="22" s="1"/>
  <c r="I97" i="22"/>
  <c r="H105" i="22"/>
  <c r="I107" i="22"/>
  <c r="H116" i="22"/>
  <c r="I129" i="22"/>
  <c r="H137" i="22"/>
  <c r="I139" i="22"/>
  <c r="H50" i="22"/>
  <c r="H58" i="22"/>
  <c r="H54" i="22"/>
  <c r="J54" i="22" s="1"/>
  <c r="K54" i="22" s="1"/>
  <c r="I51" i="22"/>
  <c r="I67" i="22"/>
  <c r="I83" i="22"/>
  <c r="H87" i="22"/>
  <c r="I99" i="22"/>
  <c r="H103" i="22"/>
  <c r="I115" i="22"/>
  <c r="H119" i="22"/>
  <c r="I131" i="22"/>
  <c r="H135" i="22"/>
  <c r="I55" i="22"/>
  <c r="I80" i="22"/>
  <c r="H80" i="22"/>
  <c r="J80" i="22" s="1"/>
  <c r="I108" i="22"/>
  <c r="H108" i="22"/>
  <c r="I112" i="22"/>
  <c r="H112" i="22"/>
  <c r="I140" i="22"/>
  <c r="H140" i="22"/>
  <c r="H70" i="22"/>
  <c r="H88" i="22"/>
  <c r="I58" i="22"/>
  <c r="I79" i="22"/>
  <c r="I57" i="22"/>
  <c r="H57" i="22"/>
  <c r="H61" i="22"/>
  <c r="I61" i="22"/>
  <c r="H65" i="22"/>
  <c r="J65" i="22" s="1"/>
  <c r="H69" i="22"/>
  <c r="J69" i="22" s="1"/>
  <c r="I73" i="22"/>
  <c r="H73" i="22"/>
  <c r="H77" i="22"/>
  <c r="I77" i="22"/>
  <c r="H81" i="22"/>
  <c r="H85" i="22"/>
  <c r="I89" i="22"/>
  <c r="I93" i="22"/>
  <c r="H97" i="22"/>
  <c r="H101" i="22"/>
  <c r="I105" i="22"/>
  <c r="I109" i="22"/>
  <c r="H113" i="22"/>
  <c r="H117" i="22"/>
  <c r="I121" i="22"/>
  <c r="I125" i="22"/>
  <c r="H129" i="22"/>
  <c r="J129" i="22" s="1"/>
  <c r="H133" i="22"/>
  <c r="I137" i="22"/>
  <c r="I141" i="22"/>
  <c r="H55" i="22"/>
  <c r="H71" i="22"/>
  <c r="H89" i="22"/>
  <c r="H121" i="22"/>
  <c r="J121" i="22" s="1"/>
  <c r="I81" i="22"/>
  <c r="I91" i="22"/>
  <c r="I113" i="22"/>
  <c r="I123" i="22"/>
  <c r="I52" i="22"/>
  <c r="H52" i="22"/>
  <c r="I56" i="22"/>
  <c r="H56" i="22"/>
  <c r="I60" i="22"/>
  <c r="H60" i="22"/>
  <c r="I64" i="22"/>
  <c r="H64" i="22"/>
  <c r="I68" i="22"/>
  <c r="H68" i="22"/>
  <c r="I72" i="22"/>
  <c r="H72" i="22"/>
  <c r="J72" i="22" s="1"/>
  <c r="I76" i="22"/>
  <c r="H76" i="22"/>
  <c r="I92" i="22"/>
  <c r="H92" i="22"/>
  <c r="I96" i="22"/>
  <c r="H96" i="22"/>
  <c r="I124" i="22"/>
  <c r="H124" i="22"/>
  <c r="J124" i="22" s="1"/>
  <c r="I128" i="22"/>
  <c r="H128" i="22"/>
  <c r="H120" i="22"/>
  <c r="I111" i="22"/>
  <c r="H49" i="22"/>
  <c r="H53" i="22"/>
  <c r="H63" i="22"/>
  <c r="H100" i="22"/>
  <c r="J100" i="22" s="1"/>
  <c r="H132" i="22"/>
  <c r="I50" i="22"/>
  <c r="I62" i="22"/>
  <c r="I66" i="22"/>
  <c r="I78" i="22"/>
  <c r="H74" i="22"/>
  <c r="H93" i="22"/>
  <c r="H104" i="22"/>
  <c r="J104" i="22" s="1"/>
  <c r="H125" i="22"/>
  <c r="H136" i="22"/>
  <c r="I53" i="22"/>
  <c r="I85" i="22"/>
  <c r="I117" i="22"/>
  <c r="H82" i="22"/>
  <c r="H86" i="22"/>
  <c r="H90" i="22"/>
  <c r="J90" i="22" s="1"/>
  <c r="H94" i="22"/>
  <c r="H98" i="22"/>
  <c r="H102" i="22"/>
  <c r="H106" i="22"/>
  <c r="J106" i="22" s="1"/>
  <c r="H110" i="22"/>
  <c r="H114" i="22"/>
  <c r="H118" i="22"/>
  <c r="H122" i="22"/>
  <c r="J122" i="22" s="1"/>
  <c r="H126" i="22"/>
  <c r="H130" i="22"/>
  <c r="H134" i="22"/>
  <c r="H138" i="22"/>
  <c r="J138" i="22" s="1"/>
  <c r="I82" i="22"/>
  <c r="I98" i="22"/>
  <c r="I114" i="22"/>
  <c r="I130" i="22"/>
  <c r="I94" i="22"/>
  <c r="I110" i="22"/>
  <c r="I126" i="22"/>
  <c r="I49" i="22"/>
  <c r="Z48" i="22"/>
  <c r="Y48" i="22"/>
  <c r="X48" i="22"/>
  <c r="W48" i="22"/>
  <c r="V48" i="22"/>
  <c r="Z47" i="22"/>
  <c r="Y47" i="22"/>
  <c r="X47" i="22"/>
  <c r="W47" i="22"/>
  <c r="V47" i="22"/>
  <c r="Z46" i="22"/>
  <c r="Y46" i="22"/>
  <c r="X46" i="22"/>
  <c r="W46" i="22"/>
  <c r="V46" i="22"/>
  <c r="Z45" i="22"/>
  <c r="Y45" i="22"/>
  <c r="X45" i="22"/>
  <c r="W45" i="22"/>
  <c r="V45" i="22"/>
  <c r="Z44" i="22"/>
  <c r="Y44" i="22"/>
  <c r="X44" i="22"/>
  <c r="W44" i="22"/>
  <c r="V44" i="22"/>
  <c r="Z43" i="22"/>
  <c r="Y43" i="22"/>
  <c r="X43" i="22"/>
  <c r="W43" i="22"/>
  <c r="V43" i="22"/>
  <c r="Z42" i="22"/>
  <c r="Y42" i="22"/>
  <c r="X42" i="22"/>
  <c r="W42" i="22"/>
  <c r="V42" i="22"/>
  <c r="J97" i="22" l="1"/>
  <c r="K97" i="22" s="1"/>
  <c r="J71" i="22"/>
  <c r="J113" i="22"/>
  <c r="J135" i="22"/>
  <c r="J116" i="22"/>
  <c r="K116" i="22" s="1"/>
  <c r="J139" i="22"/>
  <c r="J109" i="22"/>
  <c r="J79" i="22"/>
  <c r="J62" i="22"/>
  <c r="K62" i="22" s="1"/>
  <c r="J59" i="22"/>
  <c r="J92" i="22"/>
  <c r="J64" i="22"/>
  <c r="J57" i="22"/>
  <c r="K57" i="22" s="1"/>
  <c r="J112" i="22"/>
  <c r="J115" i="22"/>
  <c r="J61" i="22"/>
  <c r="K61" i="22" s="1"/>
  <c r="J99" i="22"/>
  <c r="K99" i="22" s="1"/>
  <c r="J120" i="22"/>
  <c r="K120" i="22" s="1"/>
  <c r="J91" i="22"/>
  <c r="K91" i="22" s="1"/>
  <c r="J50" i="22"/>
  <c r="K50" i="22" s="1"/>
  <c r="J55" i="22"/>
  <c r="K55" i="22" s="1"/>
  <c r="J51" i="22"/>
  <c r="K51" i="22" s="1"/>
  <c r="J56" i="22"/>
  <c r="K56" i="22" s="1"/>
  <c r="J78" i="22"/>
  <c r="K78" i="22" s="1"/>
  <c r="J118" i="22"/>
  <c r="K118" i="22" s="1"/>
  <c r="J102" i="22"/>
  <c r="J93" i="22"/>
  <c r="K93" i="22" s="1"/>
  <c r="J82" i="22"/>
  <c r="K82" i="22" s="1"/>
  <c r="J136" i="22"/>
  <c r="K136" i="22" s="1"/>
  <c r="J74" i="22"/>
  <c r="K74" i="22" s="1"/>
  <c r="J128" i="22"/>
  <c r="K128" i="22" s="1"/>
  <c r="J81" i="22"/>
  <c r="K81" i="22" s="1"/>
  <c r="J103" i="22"/>
  <c r="K103" i="22" s="1"/>
  <c r="J134" i="22"/>
  <c r="K134" i="22" s="1"/>
  <c r="J86" i="22"/>
  <c r="K86" i="22" s="1"/>
  <c r="J63" i="22"/>
  <c r="K63" i="22" s="1"/>
  <c r="J88" i="22"/>
  <c r="K88" i="22" s="1"/>
  <c r="J67" i="22"/>
  <c r="K67" i="22" s="1"/>
  <c r="J123" i="22"/>
  <c r="K123" i="22" s="1"/>
  <c r="J107" i="22"/>
  <c r="K107" i="22" s="1"/>
  <c r="K59" i="22"/>
  <c r="J127" i="22"/>
  <c r="K127" i="22" s="1"/>
  <c r="J130" i="22"/>
  <c r="K130" i="22" s="1"/>
  <c r="J114" i="22"/>
  <c r="K114" i="22" s="1"/>
  <c r="J98" i="22"/>
  <c r="K98" i="22" s="1"/>
  <c r="J53" i="22"/>
  <c r="K53" i="22" s="1"/>
  <c r="J89" i="22"/>
  <c r="K89" i="22" s="1"/>
  <c r="J77" i="22"/>
  <c r="K77" i="22" s="1"/>
  <c r="J70" i="22"/>
  <c r="K70" i="22" s="1"/>
  <c r="J119" i="22"/>
  <c r="K119" i="22" s="1"/>
  <c r="J87" i="22"/>
  <c r="K87" i="22" s="1"/>
  <c r="J137" i="22"/>
  <c r="K137" i="22" s="1"/>
  <c r="J105" i="22"/>
  <c r="K105" i="22" s="1"/>
  <c r="J66" i="22"/>
  <c r="K66" i="22" s="1"/>
  <c r="J95" i="22"/>
  <c r="K95" i="22" s="1"/>
  <c r="J126" i="22"/>
  <c r="K126" i="22" s="1"/>
  <c r="J110" i="22"/>
  <c r="K110" i="22" s="1"/>
  <c r="J94" i="22"/>
  <c r="K94" i="22" s="1"/>
  <c r="J125" i="22"/>
  <c r="K125" i="22" s="1"/>
  <c r="J132" i="22"/>
  <c r="K132" i="22" s="1"/>
  <c r="J49" i="22"/>
  <c r="K49" i="22" s="1"/>
  <c r="J96" i="22"/>
  <c r="K96" i="22" s="1"/>
  <c r="J76" i="22"/>
  <c r="K76" i="22" s="1"/>
  <c r="J68" i="22"/>
  <c r="K68" i="22" s="1"/>
  <c r="J60" i="22"/>
  <c r="K60" i="22" s="1"/>
  <c r="J52" i="22"/>
  <c r="K52" i="22" s="1"/>
  <c r="J133" i="22"/>
  <c r="K133" i="22" s="1"/>
  <c r="J117" i="22"/>
  <c r="K117" i="22" s="1"/>
  <c r="J101" i="22"/>
  <c r="K101" i="22" s="1"/>
  <c r="J85" i="22"/>
  <c r="K85" i="22" s="1"/>
  <c r="J73" i="22"/>
  <c r="K73" i="22" s="1"/>
  <c r="J140" i="22"/>
  <c r="K140" i="22" s="1"/>
  <c r="J108" i="22"/>
  <c r="K108" i="22" s="1"/>
  <c r="J58" i="22"/>
  <c r="K58" i="22" s="1"/>
  <c r="J141" i="22"/>
  <c r="K141" i="22" s="1"/>
  <c r="J131" i="22"/>
  <c r="K131" i="22" s="1"/>
  <c r="J111" i="22"/>
  <c r="K111" i="22" s="1"/>
  <c r="J83" i="22"/>
  <c r="K83" i="22" s="1"/>
  <c r="J84" i="22"/>
  <c r="K84" i="22" s="1"/>
  <c r="G33" i="22"/>
  <c r="K102" i="22"/>
  <c r="K69" i="22"/>
  <c r="K139" i="22"/>
  <c r="K138" i="22"/>
  <c r="I43" i="22"/>
  <c r="I44" i="22"/>
  <c r="K79" i="22"/>
  <c r="H43" i="22"/>
  <c r="H44" i="22"/>
  <c r="K92" i="22"/>
  <c r="K72" i="22"/>
  <c r="K64" i="22"/>
  <c r="K121" i="22"/>
  <c r="K109" i="22"/>
  <c r="K80" i="22"/>
  <c r="K115" i="22"/>
  <c r="K122" i="22"/>
  <c r="K106" i="22"/>
  <c r="K90" i="22"/>
  <c r="K104" i="22"/>
  <c r="K100" i="22"/>
  <c r="K71" i="22"/>
  <c r="K135" i="22"/>
  <c r="K75" i="22"/>
  <c r="K65" i="22"/>
  <c r="K129" i="22"/>
  <c r="K124" i="22"/>
  <c r="K113" i="22"/>
  <c r="I42" i="22"/>
  <c r="H42" i="22"/>
  <c r="I46" i="22"/>
  <c r="H46" i="22"/>
  <c r="H48" i="22"/>
  <c r="I48" i="22"/>
  <c r="K112" i="22"/>
  <c r="I47" i="22"/>
  <c r="H47" i="22"/>
  <c r="I45" i="22"/>
  <c r="H45" i="22"/>
  <c r="G7" i="22"/>
  <c r="J47" i="22" l="1"/>
  <c r="K47" i="22" s="1"/>
  <c r="J42" i="22"/>
  <c r="K42" i="22" s="1"/>
  <c r="J48" i="22"/>
  <c r="K48" i="22" s="1"/>
  <c r="J45" i="22"/>
  <c r="K45" i="22" s="1"/>
  <c r="J46" i="22"/>
  <c r="K46" i="22" s="1"/>
  <c r="J44" i="22"/>
  <c r="K44" i="22" s="1"/>
  <c r="J43" i="22"/>
  <c r="K43" i="22" s="1"/>
  <c r="H33" i="22"/>
  <c r="I33" i="22" s="1"/>
  <c r="K20" i="19"/>
  <c r="K19" i="19"/>
  <c r="E26" i="5"/>
  <c r="J33" i="22" l="1"/>
  <c r="F6" i="22" s="1"/>
  <c r="D34" i="22"/>
  <c r="K19" i="18"/>
  <c r="H6" i="22" l="1"/>
  <c r="C14" i="12"/>
  <c r="E34" i="22"/>
  <c r="G7" i="19"/>
  <c r="G7" i="18"/>
  <c r="G7" i="16"/>
  <c r="G7" i="13"/>
  <c r="G7" i="5"/>
  <c r="G7" i="2"/>
  <c r="F34" i="22" l="1"/>
  <c r="J125" i="19"/>
  <c r="K125" i="19"/>
  <c r="I125" i="19"/>
  <c r="I126" i="19"/>
  <c r="J126" i="19" s="1"/>
  <c r="K126" i="19" s="1"/>
  <c r="G34" i="22" l="1"/>
  <c r="H34" i="22" l="1"/>
  <c r="I34" i="22" s="1"/>
  <c r="J34" i="22" s="1"/>
  <c r="D32" i="2"/>
  <c r="F7" i="22" l="1"/>
  <c r="I28" i="19" l="1"/>
  <c r="I29" i="19"/>
  <c r="I30" i="19"/>
  <c r="I31" i="19"/>
  <c r="I32" i="19"/>
  <c r="I33" i="19"/>
  <c r="I34" i="19"/>
  <c r="I35" i="19"/>
  <c r="I36" i="19"/>
  <c r="I37" i="19"/>
  <c r="I38" i="19"/>
  <c r="I39" i="19"/>
  <c r="I40" i="19"/>
  <c r="I41" i="19"/>
  <c r="I42" i="19"/>
  <c r="I43" i="19"/>
  <c r="I44" i="19"/>
  <c r="I45" i="19"/>
  <c r="I46" i="19"/>
  <c r="I47" i="19"/>
  <c r="I48" i="19"/>
  <c r="I49" i="19"/>
  <c r="I50" i="19"/>
  <c r="I51" i="19"/>
  <c r="I52" i="19"/>
  <c r="I53" i="19"/>
  <c r="I54" i="19"/>
  <c r="I55" i="19"/>
  <c r="I56" i="19"/>
  <c r="I57" i="19"/>
  <c r="I58" i="19"/>
  <c r="I59" i="19"/>
  <c r="I60" i="19"/>
  <c r="I61" i="19"/>
  <c r="I62" i="19"/>
  <c r="I63" i="19"/>
  <c r="I64" i="19"/>
  <c r="I65" i="19"/>
  <c r="I66" i="19"/>
  <c r="I67" i="19"/>
  <c r="I68" i="19"/>
  <c r="I69" i="19"/>
  <c r="I70" i="19"/>
  <c r="I71" i="19"/>
  <c r="I72" i="19"/>
  <c r="I73" i="19"/>
  <c r="I74" i="19"/>
  <c r="I75" i="19"/>
  <c r="I76" i="19"/>
  <c r="I77" i="19"/>
  <c r="I78" i="19"/>
  <c r="I79" i="19"/>
  <c r="I80" i="19"/>
  <c r="I81" i="19"/>
  <c r="I82" i="19"/>
  <c r="I83" i="19"/>
  <c r="I84" i="19"/>
  <c r="I85" i="19"/>
  <c r="I86" i="19"/>
  <c r="I87" i="19"/>
  <c r="I88" i="19"/>
  <c r="I89" i="19"/>
  <c r="I90" i="19"/>
  <c r="I91" i="19"/>
  <c r="I92" i="19"/>
  <c r="I93" i="19"/>
  <c r="I94" i="19"/>
  <c r="I95" i="19"/>
  <c r="I96" i="19"/>
  <c r="I97" i="19"/>
  <c r="I98" i="19"/>
  <c r="I99" i="19"/>
  <c r="I100" i="19"/>
  <c r="I101" i="19"/>
  <c r="I102" i="19"/>
  <c r="I103" i="19"/>
  <c r="I104" i="19"/>
  <c r="I105" i="19"/>
  <c r="I106" i="19"/>
  <c r="I107" i="19"/>
  <c r="I108" i="19"/>
  <c r="I109" i="19"/>
  <c r="I110" i="19"/>
  <c r="I111" i="19"/>
  <c r="I112" i="19"/>
  <c r="I113" i="19"/>
  <c r="I114" i="19"/>
  <c r="I115" i="19"/>
  <c r="I116" i="19"/>
  <c r="I117" i="19"/>
  <c r="I118" i="19"/>
  <c r="I119" i="19"/>
  <c r="I120" i="19"/>
  <c r="I121" i="19"/>
  <c r="I122" i="19"/>
  <c r="I123" i="19"/>
  <c r="I124" i="19"/>
  <c r="I28" i="18"/>
  <c r="I29" i="18"/>
  <c r="I30" i="18"/>
  <c r="I31" i="18"/>
  <c r="I32" i="18"/>
  <c r="I33" i="18"/>
  <c r="I34" i="18"/>
  <c r="I35" i="18"/>
  <c r="I36" i="18"/>
  <c r="I37" i="18"/>
  <c r="I38" i="18"/>
  <c r="I39" i="18"/>
  <c r="I40" i="18"/>
  <c r="I41" i="18"/>
  <c r="I42" i="18"/>
  <c r="I43" i="18"/>
  <c r="I44" i="18"/>
  <c r="I45" i="18"/>
  <c r="I46" i="18"/>
  <c r="I47" i="18"/>
  <c r="I48" i="18"/>
  <c r="I49" i="18"/>
  <c r="I50" i="18"/>
  <c r="I51" i="18"/>
  <c r="I52" i="18"/>
  <c r="I53" i="18"/>
  <c r="I54" i="18"/>
  <c r="I55" i="18"/>
  <c r="I56" i="18"/>
  <c r="I57" i="18"/>
  <c r="I58" i="18"/>
  <c r="I59" i="18"/>
  <c r="I60" i="18"/>
  <c r="I61" i="18"/>
  <c r="I62" i="18"/>
  <c r="I63" i="18"/>
  <c r="I64" i="18"/>
  <c r="I65" i="18"/>
  <c r="I66" i="18"/>
  <c r="I67" i="18"/>
  <c r="I68" i="18"/>
  <c r="I69" i="18"/>
  <c r="I70" i="18"/>
  <c r="I71" i="18"/>
  <c r="I72" i="18"/>
  <c r="I73" i="18"/>
  <c r="I74" i="18"/>
  <c r="I75" i="18"/>
  <c r="I76" i="18"/>
  <c r="I77" i="18"/>
  <c r="I78" i="18"/>
  <c r="I79" i="18"/>
  <c r="I80" i="18"/>
  <c r="I81" i="18"/>
  <c r="I82" i="18"/>
  <c r="I83" i="18"/>
  <c r="I84" i="18"/>
  <c r="I85" i="18"/>
  <c r="I86" i="18"/>
  <c r="I87" i="18"/>
  <c r="I88" i="18"/>
  <c r="I89" i="18"/>
  <c r="I90" i="18"/>
  <c r="I91" i="18"/>
  <c r="I92" i="18"/>
  <c r="I93" i="18"/>
  <c r="I94" i="18"/>
  <c r="I95" i="18"/>
  <c r="I96" i="18"/>
  <c r="I97" i="18"/>
  <c r="I98" i="18"/>
  <c r="I99" i="18"/>
  <c r="I100" i="18"/>
  <c r="I101" i="18"/>
  <c r="I102" i="18"/>
  <c r="I103" i="18"/>
  <c r="I104" i="18"/>
  <c r="I105" i="18"/>
  <c r="I106" i="18"/>
  <c r="I107" i="18"/>
  <c r="I108" i="18"/>
  <c r="I109" i="18"/>
  <c r="I110" i="18"/>
  <c r="I111" i="18"/>
  <c r="I112" i="18"/>
  <c r="I113" i="18"/>
  <c r="I114" i="18"/>
  <c r="I115" i="18"/>
  <c r="I116" i="18"/>
  <c r="I117" i="18"/>
  <c r="I118" i="18"/>
  <c r="I119" i="18"/>
  <c r="I120" i="18"/>
  <c r="I121" i="18"/>
  <c r="I122" i="18"/>
  <c r="I123" i="18"/>
  <c r="I124" i="18"/>
  <c r="I125" i="18"/>
  <c r="I126" i="18"/>
  <c r="I30" i="16"/>
  <c r="I31" i="16"/>
  <c r="I32" i="16"/>
  <c r="I33" i="16"/>
  <c r="I34" i="16"/>
  <c r="I35" i="16"/>
  <c r="I36" i="16"/>
  <c r="I37" i="16"/>
  <c r="I38" i="16"/>
  <c r="I39" i="16"/>
  <c r="I40" i="16"/>
  <c r="I41" i="16"/>
  <c r="I42" i="16"/>
  <c r="I43" i="16"/>
  <c r="I44" i="16"/>
  <c r="I45" i="16"/>
  <c r="I46" i="16"/>
  <c r="I47" i="16"/>
  <c r="I48" i="16"/>
  <c r="I49" i="16"/>
  <c r="I50" i="16"/>
  <c r="I51" i="16"/>
  <c r="I52" i="16"/>
  <c r="I53" i="16"/>
  <c r="I54" i="16"/>
  <c r="I55" i="16"/>
  <c r="I56" i="16"/>
  <c r="I57" i="16"/>
  <c r="I58" i="16"/>
  <c r="I59" i="16"/>
  <c r="I60" i="16"/>
  <c r="I61" i="16"/>
  <c r="I62" i="16"/>
  <c r="I63" i="16"/>
  <c r="I64" i="16"/>
  <c r="I65" i="16"/>
  <c r="I66" i="16"/>
  <c r="I67" i="16"/>
  <c r="I68" i="16"/>
  <c r="I69" i="16"/>
  <c r="I70" i="16"/>
  <c r="I71" i="16"/>
  <c r="I72" i="16"/>
  <c r="I73" i="16"/>
  <c r="I74" i="16"/>
  <c r="I75" i="16"/>
  <c r="I76" i="16"/>
  <c r="I77" i="16"/>
  <c r="I78" i="16"/>
  <c r="I79" i="16"/>
  <c r="I80" i="16"/>
  <c r="I81" i="16"/>
  <c r="I82" i="16"/>
  <c r="I83" i="16"/>
  <c r="I84" i="16"/>
  <c r="I85" i="16"/>
  <c r="I86" i="16"/>
  <c r="I87" i="16"/>
  <c r="I88" i="16"/>
  <c r="I89" i="16"/>
  <c r="I90" i="16"/>
  <c r="I91" i="16"/>
  <c r="I92" i="16"/>
  <c r="I93" i="16"/>
  <c r="I94" i="16"/>
  <c r="I95" i="16"/>
  <c r="I96" i="16"/>
  <c r="I97" i="16"/>
  <c r="I98" i="16"/>
  <c r="I99" i="16"/>
  <c r="I100" i="16"/>
  <c r="I101" i="16"/>
  <c r="I102" i="16"/>
  <c r="I103" i="16"/>
  <c r="I104" i="16"/>
  <c r="I105" i="16"/>
  <c r="I106" i="16"/>
  <c r="I107" i="16"/>
  <c r="I108" i="16"/>
  <c r="I109" i="16"/>
  <c r="I110" i="16"/>
  <c r="I111" i="16"/>
  <c r="I112" i="16"/>
  <c r="I113" i="16"/>
  <c r="I114" i="16"/>
  <c r="I115" i="16"/>
  <c r="I116" i="16"/>
  <c r="I117" i="16"/>
  <c r="I118" i="16"/>
  <c r="I119" i="16"/>
  <c r="I120" i="16"/>
  <c r="I121" i="16"/>
  <c r="I122" i="16"/>
  <c r="I123" i="16"/>
  <c r="I124" i="16"/>
  <c r="I125" i="16"/>
  <c r="I126" i="16"/>
  <c r="I127" i="16"/>
  <c r="I128" i="16"/>
  <c r="I27" i="19"/>
  <c r="I29" i="16"/>
  <c r="I27" i="18"/>
  <c r="H19" i="16"/>
  <c r="F6" i="10"/>
  <c r="F19" i="12" l="1"/>
  <c r="F18" i="12"/>
  <c r="D19" i="12"/>
  <c r="D18" i="12"/>
  <c r="J28" i="10"/>
  <c r="I28" i="10"/>
  <c r="H28" i="10"/>
  <c r="G28" i="10"/>
  <c r="F28" i="10"/>
  <c r="E28" i="10"/>
  <c r="J29" i="10"/>
  <c r="I29" i="10"/>
  <c r="H29" i="10"/>
  <c r="G29" i="10"/>
  <c r="F29" i="10"/>
  <c r="E29" i="10"/>
  <c r="D29" i="10"/>
  <c r="D28" i="10"/>
  <c r="D13" i="12"/>
  <c r="F13" i="12"/>
  <c r="D15" i="12"/>
  <c r="F15" i="12"/>
  <c r="D16" i="12"/>
  <c r="F16" i="12"/>
  <c r="F7" i="10" l="1"/>
  <c r="E18" i="12" s="1"/>
  <c r="F8" i="10"/>
  <c r="E19" i="12" s="1"/>
  <c r="F12" i="12"/>
  <c r="D12" i="12"/>
  <c r="F23" i="12" l="1"/>
  <c r="D23" i="12"/>
  <c r="F22" i="12"/>
  <c r="D22" i="12"/>
  <c r="F21" i="12"/>
  <c r="D21" i="12"/>
  <c r="D20" i="12" l="1"/>
  <c r="F20" i="12"/>
  <c r="H9" i="10" l="1"/>
  <c r="C19" i="12" l="1"/>
  <c r="G19" i="12" s="1"/>
  <c r="C18" i="12"/>
  <c r="G18" i="12" s="1"/>
  <c r="H8" i="10"/>
  <c r="H6" i="10"/>
  <c r="J27" i="19"/>
  <c r="J28" i="18"/>
  <c r="J29" i="18"/>
  <c r="J30" i="18"/>
  <c r="J31" i="18"/>
  <c r="J32" i="18"/>
  <c r="J33" i="18"/>
  <c r="J34" i="18"/>
  <c r="J35" i="18"/>
  <c r="J36" i="18"/>
  <c r="J37" i="18"/>
  <c r="J38" i="18"/>
  <c r="J39" i="18"/>
  <c r="J40" i="18"/>
  <c r="J41" i="18"/>
  <c r="J42" i="18"/>
  <c r="J43" i="18"/>
  <c r="J44" i="18"/>
  <c r="J45" i="18"/>
  <c r="J46" i="18"/>
  <c r="J47" i="18"/>
  <c r="J48" i="18"/>
  <c r="J49" i="18"/>
  <c r="J50" i="18"/>
  <c r="J51" i="18"/>
  <c r="J52" i="18"/>
  <c r="J53" i="18"/>
  <c r="J54" i="18"/>
  <c r="J55" i="18"/>
  <c r="J56" i="18"/>
  <c r="J57" i="18"/>
  <c r="J58" i="18"/>
  <c r="J59" i="18"/>
  <c r="J60" i="18"/>
  <c r="J61" i="18"/>
  <c r="J62" i="18"/>
  <c r="J63" i="18"/>
  <c r="J64" i="18"/>
  <c r="J65" i="18"/>
  <c r="J66" i="18"/>
  <c r="J67" i="18"/>
  <c r="J68" i="18"/>
  <c r="J69" i="18"/>
  <c r="J70" i="18"/>
  <c r="J71" i="18"/>
  <c r="J72" i="18"/>
  <c r="J73" i="18"/>
  <c r="J74" i="18"/>
  <c r="J75" i="18"/>
  <c r="J76" i="18"/>
  <c r="J77" i="18"/>
  <c r="J78" i="18"/>
  <c r="J79" i="18"/>
  <c r="J80" i="18"/>
  <c r="J81" i="18"/>
  <c r="J82" i="18"/>
  <c r="J83" i="18"/>
  <c r="J84" i="18"/>
  <c r="J85" i="18"/>
  <c r="J86" i="18"/>
  <c r="J87" i="18"/>
  <c r="J88" i="18"/>
  <c r="J89" i="18"/>
  <c r="J90" i="18"/>
  <c r="J91" i="18"/>
  <c r="J92" i="18"/>
  <c r="J93" i="18"/>
  <c r="J94" i="18"/>
  <c r="J95" i="18"/>
  <c r="J96" i="18"/>
  <c r="J97" i="18"/>
  <c r="J98" i="18"/>
  <c r="J99" i="18"/>
  <c r="J100" i="18"/>
  <c r="J101" i="18"/>
  <c r="J102" i="18"/>
  <c r="J103" i="18"/>
  <c r="J104" i="18"/>
  <c r="J105" i="18"/>
  <c r="J106" i="18"/>
  <c r="J107" i="18"/>
  <c r="J108" i="18"/>
  <c r="J109" i="18"/>
  <c r="J110" i="18"/>
  <c r="J111" i="18"/>
  <c r="J112" i="18"/>
  <c r="J113" i="18"/>
  <c r="J114" i="18"/>
  <c r="J115" i="18"/>
  <c r="J116" i="18"/>
  <c r="J117" i="18"/>
  <c r="J118" i="18"/>
  <c r="J119" i="18"/>
  <c r="J120" i="18"/>
  <c r="J121" i="18"/>
  <c r="J122" i="18"/>
  <c r="J123" i="18"/>
  <c r="J124" i="18"/>
  <c r="J125" i="18"/>
  <c r="J126" i="18"/>
  <c r="K126" i="18" s="1"/>
  <c r="K28" i="18"/>
  <c r="K29" i="18"/>
  <c r="K30" i="18"/>
  <c r="K31" i="18"/>
  <c r="K32" i="18"/>
  <c r="K33" i="18"/>
  <c r="K34" i="18"/>
  <c r="K35" i="18"/>
  <c r="K36" i="18"/>
  <c r="K37" i="18"/>
  <c r="K38" i="18"/>
  <c r="K39" i="18"/>
  <c r="K40" i="18"/>
  <c r="K41" i="18"/>
  <c r="K42" i="18"/>
  <c r="K43" i="18"/>
  <c r="K44" i="18"/>
  <c r="K45" i="18"/>
  <c r="K46" i="18"/>
  <c r="K47" i="18"/>
  <c r="K48" i="18"/>
  <c r="K49" i="18"/>
  <c r="K50" i="18"/>
  <c r="K51" i="18"/>
  <c r="K52" i="18"/>
  <c r="K53" i="18"/>
  <c r="K54" i="18"/>
  <c r="K55" i="18"/>
  <c r="K56" i="18"/>
  <c r="K57" i="18"/>
  <c r="K58" i="18"/>
  <c r="K59" i="18"/>
  <c r="K60" i="18"/>
  <c r="K61" i="18"/>
  <c r="K62" i="18"/>
  <c r="K63" i="18"/>
  <c r="K64" i="18"/>
  <c r="K65" i="18"/>
  <c r="K66" i="18"/>
  <c r="K67" i="18"/>
  <c r="K68" i="18"/>
  <c r="K69" i="18"/>
  <c r="K70" i="18"/>
  <c r="K71" i="18"/>
  <c r="K72" i="18"/>
  <c r="K73" i="18"/>
  <c r="K74" i="18"/>
  <c r="K75" i="18"/>
  <c r="K76" i="18"/>
  <c r="K77" i="18"/>
  <c r="K78" i="18"/>
  <c r="K79" i="18"/>
  <c r="K80" i="18"/>
  <c r="K81" i="18"/>
  <c r="K82" i="18"/>
  <c r="K83" i="18"/>
  <c r="K84" i="18"/>
  <c r="K85" i="18"/>
  <c r="K86" i="18"/>
  <c r="K87" i="18"/>
  <c r="K88" i="18"/>
  <c r="K89" i="18"/>
  <c r="K90" i="18"/>
  <c r="K91" i="18"/>
  <c r="K92" i="18"/>
  <c r="K93" i="18"/>
  <c r="K94" i="18"/>
  <c r="K95" i="18"/>
  <c r="K96" i="18"/>
  <c r="K97" i="18"/>
  <c r="K98" i="18"/>
  <c r="K99" i="18"/>
  <c r="K100" i="18"/>
  <c r="K101" i="18"/>
  <c r="K102" i="18"/>
  <c r="K103" i="18"/>
  <c r="K104" i="18"/>
  <c r="K105" i="18"/>
  <c r="K106" i="18"/>
  <c r="K107" i="18"/>
  <c r="K108" i="18"/>
  <c r="K109" i="18"/>
  <c r="K110" i="18"/>
  <c r="K111" i="18"/>
  <c r="K112" i="18"/>
  <c r="K113" i="18"/>
  <c r="K114" i="18"/>
  <c r="K115" i="18"/>
  <c r="K116" i="18"/>
  <c r="K117" i="18"/>
  <c r="K118" i="18"/>
  <c r="K119" i="18"/>
  <c r="K120" i="18"/>
  <c r="K121" i="18"/>
  <c r="K122" i="18"/>
  <c r="K123" i="18"/>
  <c r="K124" i="18"/>
  <c r="K125" i="18"/>
  <c r="E19" i="18"/>
  <c r="F19" i="18"/>
  <c r="G19" i="18"/>
  <c r="H19" i="18"/>
  <c r="I19" i="18"/>
  <c r="J19" i="18"/>
  <c r="D19" i="18"/>
  <c r="J27" i="18"/>
  <c r="G17" i="12" l="1"/>
  <c r="F6" i="18"/>
  <c r="C22" i="12" s="1"/>
  <c r="H7" i="10"/>
  <c r="J29" i="16"/>
  <c r="K29" i="16" s="1"/>
  <c r="J30" i="16"/>
  <c r="K30" i="16" s="1"/>
  <c r="J31" i="16"/>
  <c r="K31" i="16"/>
  <c r="J32" i="16"/>
  <c r="K32" i="16"/>
  <c r="J33" i="16"/>
  <c r="K33" i="16"/>
  <c r="J34" i="16"/>
  <c r="K34" i="16" s="1"/>
  <c r="J35" i="16"/>
  <c r="K35" i="16" s="1"/>
  <c r="J36" i="16"/>
  <c r="K36" i="16"/>
  <c r="J37" i="16"/>
  <c r="K37" i="16"/>
  <c r="J38" i="16"/>
  <c r="K38" i="16"/>
  <c r="J39" i="16"/>
  <c r="K39" i="16" s="1"/>
  <c r="J40" i="16"/>
  <c r="K40" i="16"/>
  <c r="J41" i="16"/>
  <c r="K41" i="16"/>
  <c r="J42" i="16"/>
  <c r="K42" i="16"/>
  <c r="J43" i="16"/>
  <c r="K43" i="16"/>
  <c r="J44" i="16"/>
  <c r="K44" i="16" s="1"/>
  <c r="J45" i="16"/>
  <c r="K45" i="16" s="1"/>
  <c r="J46" i="16"/>
  <c r="K46" i="16" s="1"/>
  <c r="J47" i="16"/>
  <c r="K47" i="16"/>
  <c r="J48" i="16"/>
  <c r="K48" i="16"/>
  <c r="J49" i="16"/>
  <c r="K49" i="16"/>
  <c r="J50" i="16"/>
  <c r="K50" i="16" s="1"/>
  <c r="J51" i="16"/>
  <c r="K51" i="16" s="1"/>
  <c r="J52" i="16"/>
  <c r="K52" i="16"/>
  <c r="J53" i="16"/>
  <c r="K53" i="16"/>
  <c r="J54" i="16"/>
  <c r="K54" i="16"/>
  <c r="J55" i="16"/>
  <c r="K55" i="16" s="1"/>
  <c r="J56" i="16"/>
  <c r="K56" i="16"/>
  <c r="J57" i="16"/>
  <c r="K57" i="16"/>
  <c r="J58" i="16"/>
  <c r="K58" i="16"/>
  <c r="J59" i="16"/>
  <c r="K59" i="16"/>
  <c r="J60" i="16"/>
  <c r="K60" i="16" s="1"/>
  <c r="J61" i="16"/>
  <c r="K61" i="16" s="1"/>
  <c r="J62" i="16"/>
  <c r="K62" i="16" s="1"/>
  <c r="J63" i="16"/>
  <c r="K63" i="16"/>
  <c r="J64" i="16"/>
  <c r="K64" i="16"/>
  <c r="J65" i="16"/>
  <c r="K65" i="16"/>
  <c r="J66" i="16"/>
  <c r="K66" i="16" s="1"/>
  <c r="J67" i="16"/>
  <c r="K67" i="16" s="1"/>
  <c r="J68" i="16"/>
  <c r="K68" i="16"/>
  <c r="J69" i="16"/>
  <c r="K69" i="16"/>
  <c r="J70" i="16"/>
  <c r="K70" i="16"/>
  <c r="J71" i="16"/>
  <c r="K71" i="16" s="1"/>
  <c r="J72" i="16"/>
  <c r="K72" i="16"/>
  <c r="J73" i="16"/>
  <c r="K73" i="16"/>
  <c r="J74" i="16"/>
  <c r="K74" i="16"/>
  <c r="J75" i="16"/>
  <c r="K75" i="16"/>
  <c r="J76" i="16"/>
  <c r="K76" i="16" s="1"/>
  <c r="J77" i="16"/>
  <c r="K77" i="16" s="1"/>
  <c r="J78" i="16"/>
  <c r="K78" i="16" s="1"/>
  <c r="J79" i="16"/>
  <c r="K79" i="16"/>
  <c r="J80" i="16"/>
  <c r="K80" i="16"/>
  <c r="J81" i="16"/>
  <c r="K81" i="16"/>
  <c r="J82" i="16"/>
  <c r="K82" i="16" s="1"/>
  <c r="J83" i="16"/>
  <c r="K83" i="16" s="1"/>
  <c r="J84" i="16"/>
  <c r="K84" i="16"/>
  <c r="J85" i="16"/>
  <c r="K85" i="16"/>
  <c r="J86" i="16"/>
  <c r="K86" i="16"/>
  <c r="J87" i="16"/>
  <c r="K87" i="16" s="1"/>
  <c r="J88" i="16"/>
  <c r="K88" i="16"/>
  <c r="J89" i="16"/>
  <c r="K89" i="16"/>
  <c r="J90" i="16"/>
  <c r="K90" i="16"/>
  <c r="J91" i="16"/>
  <c r="K91" i="16"/>
  <c r="J92" i="16"/>
  <c r="K92" i="16" s="1"/>
  <c r="J93" i="16"/>
  <c r="K93" i="16" s="1"/>
  <c r="J94" i="16"/>
  <c r="K94" i="16" s="1"/>
  <c r="J95" i="16"/>
  <c r="K95" i="16"/>
  <c r="J96" i="16"/>
  <c r="K96" i="16"/>
  <c r="J97" i="16"/>
  <c r="K97" i="16"/>
  <c r="J98" i="16"/>
  <c r="K98" i="16" s="1"/>
  <c r="J99" i="16"/>
  <c r="K99" i="16" s="1"/>
  <c r="J100" i="16"/>
  <c r="K100" i="16"/>
  <c r="J101" i="16"/>
  <c r="K101" i="16"/>
  <c r="J102" i="16"/>
  <c r="K102" i="16"/>
  <c r="J103" i="16"/>
  <c r="K103" i="16" s="1"/>
  <c r="J104" i="16"/>
  <c r="K104" i="16"/>
  <c r="J105" i="16"/>
  <c r="K105" i="16"/>
  <c r="J106" i="16"/>
  <c r="K106" i="16"/>
  <c r="J107" i="16"/>
  <c r="K107" i="16"/>
  <c r="J108" i="16"/>
  <c r="K108" i="16" s="1"/>
  <c r="J109" i="16"/>
  <c r="K109" i="16" s="1"/>
  <c r="J110" i="16"/>
  <c r="K110" i="16" s="1"/>
  <c r="J111" i="16"/>
  <c r="K111" i="16"/>
  <c r="J112" i="16"/>
  <c r="K112" i="16"/>
  <c r="J113" i="16"/>
  <c r="K113" i="16"/>
  <c r="J114" i="16"/>
  <c r="K114" i="16" s="1"/>
  <c r="J115" i="16"/>
  <c r="K115" i="16" s="1"/>
  <c r="J116" i="16"/>
  <c r="K116" i="16"/>
  <c r="J117" i="16"/>
  <c r="K117" i="16"/>
  <c r="J118" i="16"/>
  <c r="K118" i="16"/>
  <c r="J119" i="16"/>
  <c r="K119" i="16" s="1"/>
  <c r="J120" i="16"/>
  <c r="K120" i="16"/>
  <c r="J121" i="16"/>
  <c r="K121" i="16"/>
  <c r="J122" i="16"/>
  <c r="K122" i="16"/>
  <c r="J123" i="16"/>
  <c r="K123" i="16"/>
  <c r="J124" i="16"/>
  <c r="K124" i="16" s="1"/>
  <c r="J125" i="16"/>
  <c r="K125" i="16" s="1"/>
  <c r="J126" i="16"/>
  <c r="K126" i="16" s="1"/>
  <c r="J127" i="16"/>
  <c r="K127" i="16"/>
  <c r="J128" i="16"/>
  <c r="K128" i="16" s="1"/>
  <c r="E19" i="16"/>
  <c r="F19" i="16"/>
  <c r="G19" i="16"/>
  <c r="E20" i="16"/>
  <c r="F20" i="16"/>
  <c r="D20" i="16"/>
  <c r="D19" i="16"/>
  <c r="E20" i="19"/>
  <c r="K124" i="19"/>
  <c r="J124" i="19"/>
  <c r="K123" i="19"/>
  <c r="J123" i="19"/>
  <c r="K122" i="19"/>
  <c r="J122" i="19"/>
  <c r="K121" i="19"/>
  <c r="J121" i="19"/>
  <c r="K120" i="19"/>
  <c r="J120" i="19"/>
  <c r="K119" i="19"/>
  <c r="J119" i="19"/>
  <c r="K118" i="19"/>
  <c r="J118" i="19"/>
  <c r="K117" i="19"/>
  <c r="J117" i="19"/>
  <c r="K116" i="19"/>
  <c r="J116" i="19"/>
  <c r="K115" i="19"/>
  <c r="J115" i="19"/>
  <c r="K114" i="19"/>
  <c r="J114" i="19"/>
  <c r="K113" i="19"/>
  <c r="J113" i="19"/>
  <c r="K112" i="19"/>
  <c r="J112" i="19"/>
  <c r="K111" i="19"/>
  <c r="J111" i="19"/>
  <c r="K110" i="19"/>
  <c r="J110" i="19"/>
  <c r="K109" i="19"/>
  <c r="J109" i="19"/>
  <c r="K108" i="19"/>
  <c r="J108" i="19"/>
  <c r="K107" i="19"/>
  <c r="J107" i="19"/>
  <c r="K106" i="19"/>
  <c r="J106" i="19"/>
  <c r="K105" i="19"/>
  <c r="J105" i="19"/>
  <c r="K104" i="19"/>
  <c r="J104" i="19"/>
  <c r="K103" i="19"/>
  <c r="J103" i="19"/>
  <c r="K102" i="19"/>
  <c r="J102" i="19"/>
  <c r="K101" i="19"/>
  <c r="J101" i="19"/>
  <c r="K100" i="19"/>
  <c r="J100" i="19"/>
  <c r="K99" i="19"/>
  <c r="J99" i="19"/>
  <c r="K98" i="19"/>
  <c r="J98" i="19"/>
  <c r="K97" i="19"/>
  <c r="J97" i="19"/>
  <c r="K96" i="19"/>
  <c r="J96" i="19"/>
  <c r="K95" i="19"/>
  <c r="J95" i="19"/>
  <c r="K94" i="19"/>
  <c r="J94" i="19"/>
  <c r="K93" i="19"/>
  <c r="J93" i="19"/>
  <c r="K92" i="19"/>
  <c r="J92" i="19"/>
  <c r="K91" i="19"/>
  <c r="J91" i="19"/>
  <c r="K90" i="19"/>
  <c r="J90" i="19"/>
  <c r="K89" i="19"/>
  <c r="J89" i="19"/>
  <c r="K88" i="19"/>
  <c r="J88" i="19"/>
  <c r="K87" i="19"/>
  <c r="J87" i="19"/>
  <c r="K86" i="19"/>
  <c r="J86" i="19"/>
  <c r="K85" i="19"/>
  <c r="J85" i="19"/>
  <c r="K84" i="19"/>
  <c r="J84" i="19"/>
  <c r="K83" i="19"/>
  <c r="J83" i="19"/>
  <c r="K82" i="19"/>
  <c r="J82" i="19"/>
  <c r="K81" i="19"/>
  <c r="J81" i="19"/>
  <c r="K80" i="19"/>
  <c r="J80" i="19"/>
  <c r="K79" i="19"/>
  <c r="J79" i="19"/>
  <c r="K78" i="19"/>
  <c r="J78" i="19"/>
  <c r="K77" i="19"/>
  <c r="J77" i="19"/>
  <c r="K76" i="19"/>
  <c r="J76" i="19"/>
  <c r="K75" i="19"/>
  <c r="J75" i="19"/>
  <c r="K74" i="19"/>
  <c r="J74" i="19"/>
  <c r="K73" i="19"/>
  <c r="J73" i="19"/>
  <c r="K72" i="19"/>
  <c r="J72" i="19"/>
  <c r="K71" i="19"/>
  <c r="J71" i="19"/>
  <c r="K70" i="19"/>
  <c r="J70" i="19"/>
  <c r="K69" i="19"/>
  <c r="J69" i="19"/>
  <c r="K68" i="19"/>
  <c r="J68" i="19"/>
  <c r="K67" i="19"/>
  <c r="J67" i="19"/>
  <c r="K66" i="19"/>
  <c r="J66" i="19"/>
  <c r="K65" i="19"/>
  <c r="J65" i="19"/>
  <c r="K64" i="19"/>
  <c r="J64" i="19"/>
  <c r="K63" i="19"/>
  <c r="J63" i="19"/>
  <c r="K62" i="19"/>
  <c r="J62" i="19"/>
  <c r="K61" i="19"/>
  <c r="J61" i="19"/>
  <c r="K60" i="19"/>
  <c r="J60" i="19"/>
  <c r="K59" i="19"/>
  <c r="J59" i="19"/>
  <c r="K58" i="19"/>
  <c r="J58" i="19"/>
  <c r="K57" i="19"/>
  <c r="J57" i="19"/>
  <c r="K56" i="19"/>
  <c r="J56" i="19"/>
  <c r="K55" i="19"/>
  <c r="J55" i="19"/>
  <c r="K54" i="19"/>
  <c r="J54" i="19"/>
  <c r="K53" i="19"/>
  <c r="J53" i="19"/>
  <c r="K52" i="19"/>
  <c r="J52" i="19"/>
  <c r="K51" i="19"/>
  <c r="J51" i="19"/>
  <c r="K50" i="19"/>
  <c r="J50" i="19"/>
  <c r="K49" i="19"/>
  <c r="J49" i="19"/>
  <c r="K48" i="19"/>
  <c r="J48" i="19"/>
  <c r="K47" i="19"/>
  <c r="J47" i="19"/>
  <c r="K46" i="19"/>
  <c r="J46" i="19"/>
  <c r="K45" i="19"/>
  <c r="J45" i="19"/>
  <c r="K44" i="19"/>
  <c r="J44" i="19"/>
  <c r="K43" i="19"/>
  <c r="J43" i="19"/>
  <c r="K42" i="19"/>
  <c r="J42" i="19"/>
  <c r="K41" i="19"/>
  <c r="J41" i="19"/>
  <c r="K40" i="19"/>
  <c r="J40" i="19"/>
  <c r="K39" i="19"/>
  <c r="J39" i="19"/>
  <c r="K38" i="19"/>
  <c r="J38" i="19"/>
  <c r="K37" i="19"/>
  <c r="J37" i="19"/>
  <c r="K36" i="19"/>
  <c r="J36" i="19"/>
  <c r="K35" i="19"/>
  <c r="J35" i="19"/>
  <c r="K34" i="19"/>
  <c r="J34" i="19"/>
  <c r="K33" i="19"/>
  <c r="J33" i="19"/>
  <c r="K32" i="19"/>
  <c r="J32" i="19"/>
  <c r="J31" i="19"/>
  <c r="K31" i="19" s="1"/>
  <c r="D20" i="19" s="1"/>
  <c r="J30" i="19"/>
  <c r="K30" i="19" s="1"/>
  <c r="J29" i="19"/>
  <c r="K29" i="19" s="1"/>
  <c r="I20" i="19" s="1"/>
  <c r="J28" i="19"/>
  <c r="K28" i="19" s="1"/>
  <c r="J20" i="19" s="1"/>
  <c r="K27" i="19"/>
  <c r="F20" i="19" s="1"/>
  <c r="H20" i="19"/>
  <c r="J19" i="19"/>
  <c r="I19" i="19"/>
  <c r="H19" i="19"/>
  <c r="G19" i="19"/>
  <c r="F19" i="19"/>
  <c r="E19" i="19"/>
  <c r="D19" i="19"/>
  <c r="K27" i="18"/>
  <c r="E32" i="13"/>
  <c r="F32" i="13"/>
  <c r="G32" i="13"/>
  <c r="H32" i="13"/>
  <c r="I32" i="13"/>
  <c r="J32" i="13"/>
  <c r="J33" i="13"/>
  <c r="D32" i="13"/>
  <c r="D26" i="5"/>
  <c r="G41" i="13"/>
  <c r="H41" i="13" s="1"/>
  <c r="G42" i="13"/>
  <c r="H42" i="13"/>
  <c r="I42" i="13"/>
  <c r="J42" i="13"/>
  <c r="K42" i="13"/>
  <c r="G43" i="13"/>
  <c r="H43" i="13"/>
  <c r="I43" i="13"/>
  <c r="J43" i="13"/>
  <c r="K43" i="13"/>
  <c r="G44" i="13"/>
  <c r="H44" i="13"/>
  <c r="I44" i="13"/>
  <c r="J44" i="13"/>
  <c r="K44" i="13"/>
  <c r="G45" i="13"/>
  <c r="H45" i="13"/>
  <c r="I45" i="13"/>
  <c r="J45" i="13"/>
  <c r="K45" i="13"/>
  <c r="G46" i="13"/>
  <c r="H46" i="13"/>
  <c r="I46" i="13"/>
  <c r="J46" i="13"/>
  <c r="K46" i="13"/>
  <c r="G47" i="13"/>
  <c r="H47" i="13"/>
  <c r="I47" i="13"/>
  <c r="J47" i="13"/>
  <c r="K47" i="13"/>
  <c r="G48" i="13"/>
  <c r="H48" i="13"/>
  <c r="I48" i="13"/>
  <c r="J48" i="13"/>
  <c r="K48" i="13"/>
  <c r="G49" i="13"/>
  <c r="H49" i="13"/>
  <c r="I49" i="13"/>
  <c r="J49" i="13"/>
  <c r="K49" i="13"/>
  <c r="G50" i="13"/>
  <c r="H50" i="13"/>
  <c r="I50" i="13"/>
  <c r="J50" i="13"/>
  <c r="K50" i="13"/>
  <c r="G51" i="13"/>
  <c r="H51" i="13"/>
  <c r="I51" i="13"/>
  <c r="J51" i="13"/>
  <c r="K51" i="13"/>
  <c r="G52" i="13"/>
  <c r="H52" i="13"/>
  <c r="I52" i="13"/>
  <c r="J52" i="13"/>
  <c r="K52" i="13"/>
  <c r="G53" i="13"/>
  <c r="H53" i="13"/>
  <c r="I53" i="13"/>
  <c r="J53" i="13"/>
  <c r="K53" i="13"/>
  <c r="G54" i="13"/>
  <c r="H54" i="13"/>
  <c r="I54" i="13"/>
  <c r="J54" i="13"/>
  <c r="K54" i="13"/>
  <c r="G55" i="13"/>
  <c r="H55" i="13"/>
  <c r="I55" i="13"/>
  <c r="J55" i="13"/>
  <c r="K55" i="13"/>
  <c r="G56" i="13"/>
  <c r="H56" i="13"/>
  <c r="I56" i="13"/>
  <c r="J56" i="13"/>
  <c r="K56" i="13"/>
  <c r="G57" i="13"/>
  <c r="H57" i="13"/>
  <c r="I57" i="13"/>
  <c r="J57" i="13"/>
  <c r="K57" i="13"/>
  <c r="G58" i="13"/>
  <c r="H58" i="13"/>
  <c r="I58" i="13"/>
  <c r="J58" i="13"/>
  <c r="K58" i="13"/>
  <c r="G59" i="13"/>
  <c r="H59" i="13"/>
  <c r="I59" i="13"/>
  <c r="J59" i="13"/>
  <c r="K59" i="13"/>
  <c r="G60" i="13"/>
  <c r="H60" i="13"/>
  <c r="I60" i="13"/>
  <c r="J60" i="13"/>
  <c r="K60" i="13"/>
  <c r="G61" i="13"/>
  <c r="H61" i="13"/>
  <c r="I61" i="13"/>
  <c r="J61" i="13"/>
  <c r="K61" i="13"/>
  <c r="G62" i="13"/>
  <c r="H62" i="13"/>
  <c r="I62" i="13"/>
  <c r="J62" i="13"/>
  <c r="K62" i="13"/>
  <c r="G63" i="13"/>
  <c r="H63" i="13"/>
  <c r="I63" i="13"/>
  <c r="J63" i="13"/>
  <c r="K63" i="13"/>
  <c r="G64" i="13"/>
  <c r="H64" i="13"/>
  <c r="I64" i="13"/>
  <c r="J64" i="13"/>
  <c r="K64" i="13"/>
  <c r="G65" i="13"/>
  <c r="H65" i="13"/>
  <c r="I65" i="13"/>
  <c r="J65" i="13"/>
  <c r="K65" i="13"/>
  <c r="G66" i="13"/>
  <c r="H66" i="13"/>
  <c r="I66" i="13"/>
  <c r="J66" i="13"/>
  <c r="K66" i="13"/>
  <c r="G67" i="13"/>
  <c r="H67" i="13"/>
  <c r="I67" i="13"/>
  <c r="J67" i="13"/>
  <c r="K67" i="13"/>
  <c r="G68" i="13"/>
  <c r="H68" i="13"/>
  <c r="I68" i="13"/>
  <c r="J68" i="13"/>
  <c r="K68" i="13"/>
  <c r="G69" i="13"/>
  <c r="H69" i="13"/>
  <c r="I69" i="13"/>
  <c r="J69" i="13"/>
  <c r="K69" i="13"/>
  <c r="G70" i="13"/>
  <c r="H70" i="13"/>
  <c r="I70" i="13"/>
  <c r="J70" i="13"/>
  <c r="K70" i="13"/>
  <c r="G71" i="13"/>
  <c r="H71" i="13"/>
  <c r="I71" i="13"/>
  <c r="J71" i="13"/>
  <c r="K71" i="13"/>
  <c r="G72" i="13"/>
  <c r="H72" i="13"/>
  <c r="I72" i="13"/>
  <c r="J72" i="13"/>
  <c r="K72" i="13"/>
  <c r="G73" i="13"/>
  <c r="H73" i="13"/>
  <c r="I73" i="13"/>
  <c r="J73" i="13"/>
  <c r="K73" i="13"/>
  <c r="G74" i="13"/>
  <c r="H74" i="13"/>
  <c r="I74" i="13"/>
  <c r="J74" i="13"/>
  <c r="K74" i="13"/>
  <c r="G75" i="13"/>
  <c r="H75" i="13"/>
  <c r="I75" i="13"/>
  <c r="J75" i="13"/>
  <c r="K75" i="13"/>
  <c r="G76" i="13"/>
  <c r="H76" i="13"/>
  <c r="I76" i="13"/>
  <c r="J76" i="13"/>
  <c r="K76" i="13"/>
  <c r="G77" i="13"/>
  <c r="H77" i="13"/>
  <c r="I77" i="13"/>
  <c r="J77" i="13"/>
  <c r="K77" i="13"/>
  <c r="G78" i="13"/>
  <c r="H78" i="13"/>
  <c r="I78" i="13"/>
  <c r="J78" i="13"/>
  <c r="K78" i="13"/>
  <c r="G79" i="13"/>
  <c r="H79" i="13"/>
  <c r="I79" i="13"/>
  <c r="J79" i="13"/>
  <c r="K79" i="13"/>
  <c r="G80" i="13"/>
  <c r="H80" i="13"/>
  <c r="I80" i="13"/>
  <c r="J80" i="13"/>
  <c r="K80" i="13"/>
  <c r="G81" i="13"/>
  <c r="H81" i="13"/>
  <c r="I81" i="13"/>
  <c r="J81" i="13"/>
  <c r="K81" i="13"/>
  <c r="G82" i="13"/>
  <c r="H82" i="13"/>
  <c r="I82" i="13"/>
  <c r="J82" i="13"/>
  <c r="K82" i="13"/>
  <c r="G83" i="13"/>
  <c r="H83" i="13"/>
  <c r="I83" i="13"/>
  <c r="J83" i="13"/>
  <c r="K83" i="13"/>
  <c r="G84" i="13"/>
  <c r="H84" i="13"/>
  <c r="I84" i="13"/>
  <c r="J84" i="13"/>
  <c r="K84" i="13"/>
  <c r="G85" i="13"/>
  <c r="H85" i="13"/>
  <c r="I85" i="13"/>
  <c r="J85" i="13"/>
  <c r="K85" i="13"/>
  <c r="G86" i="13"/>
  <c r="H86" i="13"/>
  <c r="I86" i="13"/>
  <c r="J86" i="13"/>
  <c r="K86" i="13"/>
  <c r="G87" i="13"/>
  <c r="H87" i="13"/>
  <c r="I87" i="13"/>
  <c r="J87" i="13"/>
  <c r="K87" i="13"/>
  <c r="G88" i="13"/>
  <c r="H88" i="13"/>
  <c r="I88" i="13"/>
  <c r="J88" i="13"/>
  <c r="K88" i="13"/>
  <c r="G89" i="13"/>
  <c r="H89" i="13"/>
  <c r="I89" i="13"/>
  <c r="J89" i="13"/>
  <c r="K89" i="13"/>
  <c r="G90" i="13"/>
  <c r="H90" i="13"/>
  <c r="I90" i="13"/>
  <c r="J90" i="13"/>
  <c r="K90" i="13"/>
  <c r="G91" i="13"/>
  <c r="H91" i="13"/>
  <c r="I91" i="13"/>
  <c r="J91" i="13"/>
  <c r="K91" i="13"/>
  <c r="G92" i="13"/>
  <c r="H92" i="13"/>
  <c r="I92" i="13"/>
  <c r="J92" i="13"/>
  <c r="K92" i="13"/>
  <c r="G93" i="13"/>
  <c r="H93" i="13"/>
  <c r="I93" i="13"/>
  <c r="J93" i="13"/>
  <c r="K93" i="13"/>
  <c r="G94" i="13"/>
  <c r="H94" i="13"/>
  <c r="I94" i="13"/>
  <c r="J94" i="13"/>
  <c r="K94" i="13"/>
  <c r="G95" i="13"/>
  <c r="H95" i="13"/>
  <c r="I95" i="13"/>
  <c r="J95" i="13"/>
  <c r="K95" i="13"/>
  <c r="G96" i="13"/>
  <c r="H96" i="13"/>
  <c r="I96" i="13"/>
  <c r="J96" i="13"/>
  <c r="K96" i="13"/>
  <c r="G97" i="13"/>
  <c r="H97" i="13"/>
  <c r="I97" i="13"/>
  <c r="J97" i="13"/>
  <c r="K97" i="13"/>
  <c r="G98" i="13"/>
  <c r="H98" i="13"/>
  <c r="I98" i="13"/>
  <c r="J98" i="13"/>
  <c r="K98" i="13"/>
  <c r="G99" i="13"/>
  <c r="H99" i="13"/>
  <c r="I99" i="13"/>
  <c r="J99" i="13"/>
  <c r="K99" i="13"/>
  <c r="G100" i="13"/>
  <c r="H100" i="13"/>
  <c r="I100" i="13"/>
  <c r="J100" i="13"/>
  <c r="K100" i="13"/>
  <c r="G101" i="13"/>
  <c r="H101" i="13"/>
  <c r="I101" i="13"/>
  <c r="J101" i="13"/>
  <c r="K101" i="13"/>
  <c r="G102" i="13"/>
  <c r="H102" i="13"/>
  <c r="I102" i="13"/>
  <c r="J102" i="13"/>
  <c r="K102" i="13"/>
  <c r="G103" i="13"/>
  <c r="H103" i="13"/>
  <c r="I103" i="13"/>
  <c r="J103" i="13"/>
  <c r="K103" i="13"/>
  <c r="G104" i="13"/>
  <c r="H104" i="13"/>
  <c r="I104" i="13"/>
  <c r="J104" i="13"/>
  <c r="K104" i="13"/>
  <c r="G105" i="13"/>
  <c r="H105" i="13"/>
  <c r="I105" i="13"/>
  <c r="J105" i="13"/>
  <c r="K105" i="13"/>
  <c r="G106" i="13"/>
  <c r="H106" i="13"/>
  <c r="I106" i="13"/>
  <c r="J106" i="13"/>
  <c r="K106" i="13"/>
  <c r="G107" i="13"/>
  <c r="H107" i="13"/>
  <c r="I107" i="13"/>
  <c r="J107" i="13"/>
  <c r="K107" i="13"/>
  <c r="G108" i="13"/>
  <c r="H108" i="13"/>
  <c r="I108" i="13"/>
  <c r="J108" i="13"/>
  <c r="K108" i="13"/>
  <c r="G109" i="13"/>
  <c r="H109" i="13"/>
  <c r="I109" i="13"/>
  <c r="J109" i="13"/>
  <c r="K109" i="13"/>
  <c r="G110" i="13"/>
  <c r="H110" i="13"/>
  <c r="I110" i="13"/>
  <c r="J110" i="13"/>
  <c r="K110" i="13"/>
  <c r="G111" i="13"/>
  <c r="H111" i="13"/>
  <c r="I111" i="13"/>
  <c r="J111" i="13"/>
  <c r="K111" i="13"/>
  <c r="G112" i="13"/>
  <c r="H112" i="13"/>
  <c r="I112" i="13"/>
  <c r="J112" i="13"/>
  <c r="K112" i="13"/>
  <c r="G113" i="13"/>
  <c r="H113" i="13"/>
  <c r="I113" i="13"/>
  <c r="J113" i="13"/>
  <c r="K113" i="13"/>
  <c r="G114" i="13"/>
  <c r="H114" i="13"/>
  <c r="I114" i="13"/>
  <c r="J114" i="13"/>
  <c r="K114" i="13"/>
  <c r="G115" i="13"/>
  <c r="H115" i="13"/>
  <c r="I115" i="13"/>
  <c r="J115" i="13"/>
  <c r="K115" i="13"/>
  <c r="G116" i="13"/>
  <c r="H116" i="13"/>
  <c r="I116" i="13"/>
  <c r="J116" i="13"/>
  <c r="K116" i="13"/>
  <c r="G117" i="13"/>
  <c r="H117" i="13"/>
  <c r="I117" i="13"/>
  <c r="J117" i="13"/>
  <c r="K117" i="13"/>
  <c r="G118" i="13"/>
  <c r="H118" i="13"/>
  <c r="I118" i="13"/>
  <c r="J118" i="13"/>
  <c r="K118" i="13"/>
  <c r="G119" i="13"/>
  <c r="H119" i="13"/>
  <c r="I119" i="13"/>
  <c r="J119" i="13"/>
  <c r="K119" i="13"/>
  <c r="G120" i="13"/>
  <c r="H120" i="13"/>
  <c r="I120" i="13"/>
  <c r="J120" i="13"/>
  <c r="K120" i="13"/>
  <c r="G121" i="13"/>
  <c r="H121" i="13"/>
  <c r="I121" i="13"/>
  <c r="J121" i="13"/>
  <c r="K121" i="13"/>
  <c r="G122" i="13"/>
  <c r="H122" i="13"/>
  <c r="I122" i="13"/>
  <c r="J122" i="13"/>
  <c r="K122" i="13"/>
  <c r="G123" i="13"/>
  <c r="H123" i="13"/>
  <c r="I123" i="13"/>
  <c r="J123" i="13"/>
  <c r="K123" i="13"/>
  <c r="G124" i="13"/>
  <c r="H124" i="13"/>
  <c r="I124" i="13"/>
  <c r="J124" i="13"/>
  <c r="K124" i="13"/>
  <c r="G125" i="13"/>
  <c r="H125" i="13"/>
  <c r="I125" i="13"/>
  <c r="J125" i="13"/>
  <c r="K125" i="13"/>
  <c r="G126" i="13"/>
  <c r="H126" i="13"/>
  <c r="I126" i="13"/>
  <c r="J126" i="13"/>
  <c r="K126" i="13"/>
  <c r="G127" i="13"/>
  <c r="H127" i="13"/>
  <c r="I127" i="13"/>
  <c r="J127" i="13"/>
  <c r="K127" i="13"/>
  <c r="G128" i="13"/>
  <c r="H128" i="13"/>
  <c r="I128" i="13"/>
  <c r="J128" i="13"/>
  <c r="K128" i="13"/>
  <c r="G129" i="13"/>
  <c r="H129" i="13"/>
  <c r="I129" i="13"/>
  <c r="J129" i="13"/>
  <c r="K129" i="13"/>
  <c r="G130" i="13"/>
  <c r="H130" i="13"/>
  <c r="I130" i="13"/>
  <c r="J130" i="13"/>
  <c r="K130" i="13"/>
  <c r="G131" i="13"/>
  <c r="H131" i="13"/>
  <c r="I131" i="13"/>
  <c r="J131" i="13"/>
  <c r="K131" i="13"/>
  <c r="G132" i="13"/>
  <c r="H132" i="13"/>
  <c r="I132" i="13"/>
  <c r="J132" i="13"/>
  <c r="K132" i="13"/>
  <c r="G133" i="13"/>
  <c r="H133" i="13"/>
  <c r="I133" i="13"/>
  <c r="J133" i="13"/>
  <c r="K133" i="13"/>
  <c r="G134" i="13"/>
  <c r="H134" i="13"/>
  <c r="I134" i="13"/>
  <c r="J134" i="13"/>
  <c r="K134" i="13"/>
  <c r="G135" i="13"/>
  <c r="H135" i="13"/>
  <c r="I135" i="13"/>
  <c r="J135" i="13"/>
  <c r="K135" i="13"/>
  <c r="G136" i="13"/>
  <c r="H136" i="13"/>
  <c r="I136" i="13"/>
  <c r="J136" i="13"/>
  <c r="K136" i="13"/>
  <c r="G137" i="13"/>
  <c r="H137" i="13"/>
  <c r="I137" i="13"/>
  <c r="J137" i="13"/>
  <c r="K137" i="13"/>
  <c r="G138" i="13"/>
  <c r="H138" i="13"/>
  <c r="I138" i="13"/>
  <c r="J138" i="13"/>
  <c r="K138" i="13"/>
  <c r="G139" i="13"/>
  <c r="H139" i="13" s="1"/>
  <c r="G40" i="13"/>
  <c r="I40" i="13" s="1"/>
  <c r="J20" i="18" l="1"/>
  <c r="K20" i="18"/>
  <c r="F20" i="18"/>
  <c r="G20" i="18"/>
  <c r="I20" i="18"/>
  <c r="E20" i="18"/>
  <c r="H20" i="18"/>
  <c r="G20" i="19"/>
  <c r="F7" i="19" s="1"/>
  <c r="F6" i="16"/>
  <c r="H20" i="16"/>
  <c r="I139" i="13"/>
  <c r="J139" i="13" s="1"/>
  <c r="K139" i="13" s="1"/>
  <c r="F33" i="13" s="1"/>
  <c r="F6" i="19"/>
  <c r="C23" i="12" s="1"/>
  <c r="C21" i="12"/>
  <c r="D20" i="18"/>
  <c r="G20" i="16"/>
  <c r="H6" i="16"/>
  <c r="H6" i="18"/>
  <c r="I41" i="13"/>
  <c r="J41" i="13" s="1"/>
  <c r="K41" i="13" s="1"/>
  <c r="I33" i="13" s="1"/>
  <c r="H40" i="13"/>
  <c r="J40" i="13" s="1"/>
  <c r="K40" i="13" s="1"/>
  <c r="H33" i="13" s="1"/>
  <c r="F6" i="13"/>
  <c r="H7" i="19" l="1"/>
  <c r="G23" i="12" s="1"/>
  <c r="C20" i="12"/>
  <c r="G33" i="13"/>
  <c r="D33" i="13"/>
  <c r="E33" i="13"/>
  <c r="F7" i="16"/>
  <c r="F7" i="18"/>
  <c r="H6" i="13"/>
  <c r="C16" i="12"/>
  <c r="F8" i="19"/>
  <c r="H6" i="19"/>
  <c r="F7" i="13" l="1"/>
  <c r="F8" i="13" s="1"/>
  <c r="H8" i="13" s="1"/>
  <c r="H7" i="18"/>
  <c r="G22" i="12" s="1"/>
  <c r="F8" i="16"/>
  <c r="E21" i="12" s="1"/>
  <c r="H7" i="16"/>
  <c r="G21" i="12" s="1"/>
  <c r="F8" i="18"/>
  <c r="H8" i="18" s="1"/>
  <c r="H8" i="19"/>
  <c r="E23" i="12"/>
  <c r="H8" i="16" l="1"/>
  <c r="G20" i="12"/>
  <c r="H7" i="13"/>
  <c r="G16" i="12" s="1"/>
  <c r="E16" i="12"/>
  <c r="E22" i="12"/>
  <c r="E20" i="12" s="1"/>
  <c r="G35" i="5"/>
  <c r="H35" i="5" s="1"/>
  <c r="G36" i="5"/>
  <c r="H36" i="5"/>
  <c r="I36" i="5"/>
  <c r="J36" i="5"/>
  <c r="K36" i="5"/>
  <c r="G37" i="5"/>
  <c r="H37" i="5"/>
  <c r="I37" i="5"/>
  <c r="J37" i="5"/>
  <c r="K37" i="5"/>
  <c r="G38" i="5"/>
  <c r="H38" i="5"/>
  <c r="I38" i="5"/>
  <c r="J38" i="5"/>
  <c r="K38" i="5"/>
  <c r="G39" i="5"/>
  <c r="H39" i="5"/>
  <c r="I39" i="5"/>
  <c r="J39" i="5"/>
  <c r="K39" i="5"/>
  <c r="G40" i="5"/>
  <c r="H40" i="5"/>
  <c r="I40" i="5"/>
  <c r="J40" i="5"/>
  <c r="K40" i="5"/>
  <c r="G41" i="5"/>
  <c r="H41" i="5"/>
  <c r="I41" i="5"/>
  <c r="J41" i="5"/>
  <c r="K41" i="5"/>
  <c r="G42" i="5"/>
  <c r="H42" i="5"/>
  <c r="I42" i="5"/>
  <c r="J42" i="5"/>
  <c r="K42" i="5"/>
  <c r="G43" i="5"/>
  <c r="H43" i="5"/>
  <c r="I43" i="5"/>
  <c r="J43" i="5"/>
  <c r="K43" i="5"/>
  <c r="G44" i="5"/>
  <c r="H44" i="5"/>
  <c r="I44" i="5"/>
  <c r="J44" i="5"/>
  <c r="K44" i="5"/>
  <c r="G45" i="5"/>
  <c r="H45" i="5"/>
  <c r="I45" i="5"/>
  <c r="J45" i="5"/>
  <c r="K45" i="5"/>
  <c r="G46" i="5"/>
  <c r="H46" i="5"/>
  <c r="I46" i="5"/>
  <c r="J46" i="5"/>
  <c r="K46" i="5"/>
  <c r="G47" i="5"/>
  <c r="H47" i="5"/>
  <c r="I47" i="5"/>
  <c r="J47" i="5"/>
  <c r="K47" i="5"/>
  <c r="G48" i="5"/>
  <c r="H48" i="5"/>
  <c r="I48" i="5"/>
  <c r="J48" i="5"/>
  <c r="K48" i="5"/>
  <c r="G49" i="5"/>
  <c r="H49" i="5"/>
  <c r="I49" i="5"/>
  <c r="J49" i="5"/>
  <c r="K49" i="5"/>
  <c r="G50" i="5"/>
  <c r="H50" i="5"/>
  <c r="I50" i="5"/>
  <c r="J50" i="5"/>
  <c r="K50" i="5"/>
  <c r="G51" i="5"/>
  <c r="H51" i="5"/>
  <c r="I51" i="5"/>
  <c r="J51" i="5"/>
  <c r="K51" i="5"/>
  <c r="G52" i="5"/>
  <c r="H52" i="5"/>
  <c r="I52" i="5"/>
  <c r="J52" i="5"/>
  <c r="K52" i="5"/>
  <c r="G53" i="5"/>
  <c r="H53" i="5"/>
  <c r="I53" i="5"/>
  <c r="J53" i="5"/>
  <c r="K53" i="5"/>
  <c r="G54" i="5"/>
  <c r="H54" i="5"/>
  <c r="I54" i="5"/>
  <c r="J54" i="5"/>
  <c r="K54" i="5"/>
  <c r="G55" i="5"/>
  <c r="H55" i="5"/>
  <c r="I55" i="5"/>
  <c r="J55" i="5"/>
  <c r="K55" i="5"/>
  <c r="G56" i="5"/>
  <c r="H56" i="5"/>
  <c r="I56" i="5"/>
  <c r="J56" i="5"/>
  <c r="K56" i="5"/>
  <c r="G57" i="5"/>
  <c r="H57" i="5"/>
  <c r="I57" i="5"/>
  <c r="J57" i="5"/>
  <c r="K57" i="5"/>
  <c r="G58" i="5"/>
  <c r="H58" i="5"/>
  <c r="I58" i="5"/>
  <c r="J58" i="5"/>
  <c r="K58" i="5"/>
  <c r="G59" i="5"/>
  <c r="H59" i="5"/>
  <c r="I59" i="5"/>
  <c r="J59" i="5"/>
  <c r="K59" i="5"/>
  <c r="G60" i="5"/>
  <c r="H60" i="5"/>
  <c r="I60" i="5"/>
  <c r="J60" i="5"/>
  <c r="K60" i="5"/>
  <c r="G61" i="5"/>
  <c r="H61" i="5"/>
  <c r="I61" i="5"/>
  <c r="J61" i="5"/>
  <c r="K61" i="5"/>
  <c r="G62" i="5"/>
  <c r="H62" i="5"/>
  <c r="I62" i="5"/>
  <c r="J62" i="5"/>
  <c r="K62" i="5"/>
  <c r="G63" i="5"/>
  <c r="H63" i="5"/>
  <c r="I63" i="5"/>
  <c r="J63" i="5"/>
  <c r="K63" i="5"/>
  <c r="G64" i="5"/>
  <c r="H64" i="5"/>
  <c r="I64" i="5"/>
  <c r="J64" i="5"/>
  <c r="K64" i="5"/>
  <c r="G65" i="5"/>
  <c r="H65" i="5"/>
  <c r="I65" i="5"/>
  <c r="J65" i="5"/>
  <c r="K65" i="5"/>
  <c r="G66" i="5"/>
  <c r="H66" i="5"/>
  <c r="I66" i="5"/>
  <c r="J66" i="5"/>
  <c r="K66" i="5"/>
  <c r="G67" i="5"/>
  <c r="H67" i="5"/>
  <c r="I67" i="5"/>
  <c r="J67" i="5"/>
  <c r="K67" i="5"/>
  <c r="G68" i="5"/>
  <c r="H68" i="5"/>
  <c r="I68" i="5"/>
  <c r="J68" i="5"/>
  <c r="K68" i="5"/>
  <c r="G69" i="5"/>
  <c r="H69" i="5"/>
  <c r="I69" i="5"/>
  <c r="J69" i="5"/>
  <c r="K69" i="5"/>
  <c r="G70" i="5"/>
  <c r="H70" i="5"/>
  <c r="I70" i="5"/>
  <c r="J70" i="5"/>
  <c r="K70" i="5"/>
  <c r="G71" i="5"/>
  <c r="H71" i="5"/>
  <c r="I71" i="5"/>
  <c r="J71" i="5"/>
  <c r="K71" i="5"/>
  <c r="G72" i="5"/>
  <c r="H72" i="5"/>
  <c r="I72" i="5"/>
  <c r="J72" i="5"/>
  <c r="K72" i="5"/>
  <c r="G73" i="5"/>
  <c r="H73" i="5"/>
  <c r="I73" i="5"/>
  <c r="J73" i="5"/>
  <c r="K73" i="5"/>
  <c r="G74" i="5"/>
  <c r="H74" i="5"/>
  <c r="I74" i="5"/>
  <c r="J74" i="5"/>
  <c r="K74" i="5"/>
  <c r="G75" i="5"/>
  <c r="H75" i="5"/>
  <c r="I75" i="5"/>
  <c r="J75" i="5"/>
  <c r="K75" i="5"/>
  <c r="G76" i="5"/>
  <c r="H76" i="5"/>
  <c r="I76" i="5"/>
  <c r="J76" i="5"/>
  <c r="K76" i="5"/>
  <c r="G77" i="5"/>
  <c r="H77" i="5"/>
  <c r="I77" i="5"/>
  <c r="J77" i="5"/>
  <c r="K77" i="5"/>
  <c r="G78" i="5"/>
  <c r="H78" i="5"/>
  <c r="I78" i="5"/>
  <c r="J78" i="5"/>
  <c r="K78" i="5"/>
  <c r="G79" i="5"/>
  <c r="H79" i="5"/>
  <c r="I79" i="5"/>
  <c r="J79" i="5"/>
  <c r="K79" i="5"/>
  <c r="G80" i="5"/>
  <c r="H80" i="5"/>
  <c r="I80" i="5"/>
  <c r="J80" i="5"/>
  <c r="K80" i="5"/>
  <c r="G81" i="5"/>
  <c r="H81" i="5"/>
  <c r="I81" i="5"/>
  <c r="J81" i="5"/>
  <c r="K81" i="5"/>
  <c r="G82" i="5"/>
  <c r="H82" i="5"/>
  <c r="I82" i="5"/>
  <c r="J82" i="5"/>
  <c r="K82" i="5"/>
  <c r="G83" i="5"/>
  <c r="H83" i="5"/>
  <c r="I83" i="5"/>
  <c r="J83" i="5"/>
  <c r="K83" i="5"/>
  <c r="G84" i="5"/>
  <c r="H84" i="5"/>
  <c r="I84" i="5"/>
  <c r="J84" i="5"/>
  <c r="K84" i="5"/>
  <c r="G85" i="5"/>
  <c r="H85" i="5"/>
  <c r="I85" i="5"/>
  <c r="J85" i="5"/>
  <c r="K85" i="5"/>
  <c r="G86" i="5"/>
  <c r="H86" i="5"/>
  <c r="I86" i="5"/>
  <c r="J86" i="5"/>
  <c r="K86" i="5"/>
  <c r="G87" i="5"/>
  <c r="H87" i="5"/>
  <c r="I87" i="5"/>
  <c r="J87" i="5"/>
  <c r="K87" i="5"/>
  <c r="G88" i="5"/>
  <c r="H88" i="5"/>
  <c r="I88" i="5"/>
  <c r="J88" i="5"/>
  <c r="K88" i="5"/>
  <c r="G89" i="5"/>
  <c r="H89" i="5"/>
  <c r="I89" i="5"/>
  <c r="J89" i="5"/>
  <c r="K89" i="5"/>
  <c r="G90" i="5"/>
  <c r="H90" i="5"/>
  <c r="I90" i="5"/>
  <c r="J90" i="5"/>
  <c r="K90" i="5"/>
  <c r="G91" i="5"/>
  <c r="H91" i="5"/>
  <c r="I91" i="5"/>
  <c r="J91" i="5"/>
  <c r="K91" i="5"/>
  <c r="G92" i="5"/>
  <c r="H92" i="5"/>
  <c r="I92" i="5"/>
  <c r="J92" i="5"/>
  <c r="K92" i="5"/>
  <c r="G93" i="5"/>
  <c r="H93" i="5"/>
  <c r="I93" i="5"/>
  <c r="J93" i="5"/>
  <c r="K93" i="5"/>
  <c r="G94" i="5"/>
  <c r="H94" i="5"/>
  <c r="I94" i="5"/>
  <c r="J94" i="5"/>
  <c r="K94" i="5"/>
  <c r="G95" i="5"/>
  <c r="H95" i="5"/>
  <c r="I95" i="5"/>
  <c r="J95" i="5"/>
  <c r="K95" i="5"/>
  <c r="G96" i="5"/>
  <c r="H96" i="5"/>
  <c r="I96" i="5"/>
  <c r="J96" i="5"/>
  <c r="K96" i="5"/>
  <c r="G97" i="5"/>
  <c r="H97" i="5"/>
  <c r="I97" i="5"/>
  <c r="J97" i="5"/>
  <c r="K97" i="5"/>
  <c r="G98" i="5"/>
  <c r="H98" i="5"/>
  <c r="I98" i="5"/>
  <c r="J98" i="5"/>
  <c r="K98" i="5"/>
  <c r="G99" i="5"/>
  <c r="H99" i="5"/>
  <c r="I99" i="5"/>
  <c r="J99" i="5"/>
  <c r="K99" i="5"/>
  <c r="G100" i="5"/>
  <c r="H100" i="5"/>
  <c r="I100" i="5"/>
  <c r="J100" i="5"/>
  <c r="K100" i="5"/>
  <c r="G101" i="5"/>
  <c r="H101" i="5"/>
  <c r="I101" i="5"/>
  <c r="J101" i="5"/>
  <c r="K101" i="5"/>
  <c r="G102" i="5"/>
  <c r="H102" i="5"/>
  <c r="I102" i="5"/>
  <c r="J102" i="5"/>
  <c r="K102" i="5"/>
  <c r="G103" i="5"/>
  <c r="H103" i="5"/>
  <c r="I103" i="5"/>
  <c r="J103" i="5"/>
  <c r="K103" i="5"/>
  <c r="G104" i="5"/>
  <c r="H104" i="5"/>
  <c r="I104" i="5"/>
  <c r="J104" i="5"/>
  <c r="K104" i="5"/>
  <c r="G105" i="5"/>
  <c r="H105" i="5"/>
  <c r="I105" i="5"/>
  <c r="J105" i="5"/>
  <c r="K105" i="5"/>
  <c r="G106" i="5"/>
  <c r="H106" i="5"/>
  <c r="I106" i="5"/>
  <c r="J106" i="5"/>
  <c r="K106" i="5"/>
  <c r="G107" i="5"/>
  <c r="H107" i="5"/>
  <c r="I107" i="5"/>
  <c r="J107" i="5"/>
  <c r="K107" i="5"/>
  <c r="G108" i="5"/>
  <c r="H108" i="5"/>
  <c r="I108" i="5"/>
  <c r="J108" i="5"/>
  <c r="K108" i="5"/>
  <c r="G109" i="5"/>
  <c r="H109" i="5"/>
  <c r="I109" i="5"/>
  <c r="J109" i="5"/>
  <c r="K109" i="5"/>
  <c r="G110" i="5"/>
  <c r="H110" i="5"/>
  <c r="I110" i="5"/>
  <c r="J110" i="5"/>
  <c r="K110" i="5"/>
  <c r="G111" i="5"/>
  <c r="H111" i="5"/>
  <c r="I111" i="5"/>
  <c r="J111" i="5"/>
  <c r="K111" i="5"/>
  <c r="G112" i="5"/>
  <c r="H112" i="5"/>
  <c r="I112" i="5"/>
  <c r="J112" i="5"/>
  <c r="K112" i="5"/>
  <c r="G113" i="5"/>
  <c r="H113" i="5"/>
  <c r="I113" i="5"/>
  <c r="J113" i="5"/>
  <c r="K113" i="5"/>
  <c r="G114" i="5"/>
  <c r="H114" i="5"/>
  <c r="I114" i="5"/>
  <c r="J114" i="5"/>
  <c r="K114" i="5"/>
  <c r="G115" i="5"/>
  <c r="H115" i="5"/>
  <c r="I115" i="5"/>
  <c r="J115" i="5"/>
  <c r="K115" i="5"/>
  <c r="G116" i="5"/>
  <c r="H116" i="5"/>
  <c r="I116" i="5"/>
  <c r="J116" i="5"/>
  <c r="K116" i="5"/>
  <c r="G117" i="5"/>
  <c r="H117" i="5"/>
  <c r="I117" i="5"/>
  <c r="J117" i="5"/>
  <c r="K117" i="5"/>
  <c r="G118" i="5"/>
  <c r="H118" i="5"/>
  <c r="I118" i="5"/>
  <c r="J118" i="5"/>
  <c r="K118" i="5"/>
  <c r="G119" i="5"/>
  <c r="H119" i="5"/>
  <c r="I119" i="5"/>
  <c r="J119" i="5"/>
  <c r="K119" i="5"/>
  <c r="G120" i="5"/>
  <c r="H120" i="5"/>
  <c r="I120" i="5"/>
  <c r="J120" i="5"/>
  <c r="K120" i="5"/>
  <c r="G121" i="5"/>
  <c r="H121" i="5"/>
  <c r="I121" i="5"/>
  <c r="J121" i="5"/>
  <c r="K121" i="5"/>
  <c r="G122" i="5"/>
  <c r="H122" i="5"/>
  <c r="I122" i="5"/>
  <c r="J122" i="5"/>
  <c r="K122" i="5"/>
  <c r="G123" i="5"/>
  <c r="H123" i="5"/>
  <c r="I123" i="5"/>
  <c r="J123" i="5"/>
  <c r="K123" i="5"/>
  <c r="G124" i="5"/>
  <c r="H124" i="5"/>
  <c r="I124" i="5"/>
  <c r="J124" i="5"/>
  <c r="K124" i="5"/>
  <c r="G125" i="5"/>
  <c r="H125" i="5"/>
  <c r="I125" i="5"/>
  <c r="J125" i="5"/>
  <c r="K125" i="5"/>
  <c r="G126" i="5"/>
  <c r="H126" i="5"/>
  <c r="I126" i="5"/>
  <c r="J126" i="5"/>
  <c r="K126" i="5"/>
  <c r="G127" i="5"/>
  <c r="H127" i="5"/>
  <c r="I127" i="5"/>
  <c r="J127" i="5"/>
  <c r="K127" i="5"/>
  <c r="G128" i="5"/>
  <c r="H128" i="5"/>
  <c r="I128" i="5"/>
  <c r="J128" i="5"/>
  <c r="K128" i="5"/>
  <c r="G129" i="5"/>
  <c r="H129" i="5"/>
  <c r="I129" i="5"/>
  <c r="J129" i="5"/>
  <c r="K129" i="5"/>
  <c r="G130" i="5"/>
  <c r="H130" i="5"/>
  <c r="I130" i="5"/>
  <c r="J130" i="5"/>
  <c r="K130" i="5"/>
  <c r="G131" i="5"/>
  <c r="H131" i="5"/>
  <c r="I131" i="5"/>
  <c r="J131" i="5"/>
  <c r="K131" i="5"/>
  <c r="G132" i="5"/>
  <c r="H132" i="5"/>
  <c r="I132" i="5"/>
  <c r="J132" i="5"/>
  <c r="K132" i="5"/>
  <c r="G133" i="5"/>
  <c r="H133" i="5" s="1"/>
  <c r="I133" i="5"/>
  <c r="G34" i="5"/>
  <c r="H34" i="5" s="1"/>
  <c r="G43" i="2"/>
  <c r="H43" i="2" s="1"/>
  <c r="G44" i="2"/>
  <c r="H44" i="2" s="1"/>
  <c r="G45" i="2"/>
  <c r="I45" i="2" s="1"/>
  <c r="G46" i="2"/>
  <c r="H46" i="2" s="1"/>
  <c r="J46" i="2" s="1"/>
  <c r="K46" i="2" s="1"/>
  <c r="I46" i="2"/>
  <c r="G47" i="2"/>
  <c r="H47" i="2"/>
  <c r="J47" i="2" s="1"/>
  <c r="K47" i="2" s="1"/>
  <c r="I47" i="2"/>
  <c r="G48" i="2"/>
  <c r="H48" i="2" s="1"/>
  <c r="G49" i="2"/>
  <c r="I49" i="2" s="1"/>
  <c r="G50" i="2"/>
  <c r="H50" i="2" s="1"/>
  <c r="J50" i="2" s="1"/>
  <c r="K50" i="2" s="1"/>
  <c r="I50" i="2"/>
  <c r="G51" i="2"/>
  <c r="H51" i="2"/>
  <c r="J51" i="2" s="1"/>
  <c r="K51" i="2" s="1"/>
  <c r="I51" i="2"/>
  <c r="G52" i="2"/>
  <c r="H52" i="2" s="1"/>
  <c r="G53" i="2"/>
  <c r="I53" i="2" s="1"/>
  <c r="G54" i="2"/>
  <c r="H54" i="2" s="1"/>
  <c r="J54" i="2" s="1"/>
  <c r="K54" i="2" s="1"/>
  <c r="I54" i="2"/>
  <c r="G55" i="2"/>
  <c r="H55" i="2"/>
  <c r="J55" i="2" s="1"/>
  <c r="K55" i="2" s="1"/>
  <c r="I55" i="2"/>
  <c r="G56" i="2"/>
  <c r="H56" i="2" s="1"/>
  <c r="G57" i="2"/>
  <c r="I57" i="2" s="1"/>
  <c r="G58" i="2"/>
  <c r="H58" i="2" s="1"/>
  <c r="J58" i="2" s="1"/>
  <c r="K58" i="2" s="1"/>
  <c r="I58" i="2"/>
  <c r="G59" i="2"/>
  <c r="H59" i="2"/>
  <c r="J59" i="2" s="1"/>
  <c r="K59" i="2" s="1"/>
  <c r="I59" i="2"/>
  <c r="G60" i="2"/>
  <c r="H60" i="2" s="1"/>
  <c r="G61" i="2"/>
  <c r="I61" i="2" s="1"/>
  <c r="G62" i="2"/>
  <c r="H62" i="2" s="1"/>
  <c r="J62" i="2" s="1"/>
  <c r="K62" i="2" s="1"/>
  <c r="I62" i="2"/>
  <c r="G63" i="2"/>
  <c r="H63" i="2"/>
  <c r="J63" i="2" s="1"/>
  <c r="K63" i="2" s="1"/>
  <c r="I63" i="2"/>
  <c r="G64" i="2"/>
  <c r="H64" i="2" s="1"/>
  <c r="G65" i="2"/>
  <c r="I65" i="2" s="1"/>
  <c r="G66" i="2"/>
  <c r="H66" i="2" s="1"/>
  <c r="J66" i="2" s="1"/>
  <c r="K66" i="2" s="1"/>
  <c r="I66" i="2"/>
  <c r="G67" i="2"/>
  <c r="H67" i="2"/>
  <c r="J67" i="2" s="1"/>
  <c r="K67" i="2" s="1"/>
  <c r="I67" i="2"/>
  <c r="G68" i="2"/>
  <c r="H68" i="2" s="1"/>
  <c r="G69" i="2"/>
  <c r="I69" i="2" s="1"/>
  <c r="G70" i="2"/>
  <c r="H70" i="2" s="1"/>
  <c r="J70" i="2" s="1"/>
  <c r="K70" i="2" s="1"/>
  <c r="I70" i="2"/>
  <c r="G71" i="2"/>
  <c r="H71" i="2"/>
  <c r="J71" i="2" s="1"/>
  <c r="K71" i="2" s="1"/>
  <c r="I71" i="2"/>
  <c r="G72" i="2"/>
  <c r="H72" i="2" s="1"/>
  <c r="G73" i="2"/>
  <c r="I73" i="2" s="1"/>
  <c r="G74" i="2"/>
  <c r="H74" i="2" s="1"/>
  <c r="J74" i="2" s="1"/>
  <c r="K74" i="2" s="1"/>
  <c r="I74" i="2"/>
  <c r="G75" i="2"/>
  <c r="H75" i="2"/>
  <c r="J75" i="2" s="1"/>
  <c r="K75" i="2" s="1"/>
  <c r="I75" i="2"/>
  <c r="G76" i="2"/>
  <c r="H76" i="2" s="1"/>
  <c r="G77" i="2"/>
  <c r="I77" i="2" s="1"/>
  <c r="G78" i="2"/>
  <c r="H78" i="2" s="1"/>
  <c r="J78" i="2" s="1"/>
  <c r="K78" i="2" s="1"/>
  <c r="I78" i="2"/>
  <c r="G79" i="2"/>
  <c r="H79" i="2"/>
  <c r="J79" i="2" s="1"/>
  <c r="K79" i="2" s="1"/>
  <c r="I79" i="2"/>
  <c r="G80" i="2"/>
  <c r="H80" i="2" s="1"/>
  <c r="G81" i="2"/>
  <c r="I81" i="2" s="1"/>
  <c r="G82" i="2"/>
  <c r="H82" i="2" s="1"/>
  <c r="J82" i="2" s="1"/>
  <c r="K82" i="2" s="1"/>
  <c r="I82" i="2"/>
  <c r="G83" i="2"/>
  <c r="H83" i="2"/>
  <c r="J83" i="2" s="1"/>
  <c r="K83" i="2" s="1"/>
  <c r="I83" i="2"/>
  <c r="G84" i="2"/>
  <c r="H84" i="2" s="1"/>
  <c r="G85" i="2"/>
  <c r="I85" i="2" s="1"/>
  <c r="G86" i="2"/>
  <c r="H86" i="2" s="1"/>
  <c r="J86" i="2" s="1"/>
  <c r="K86" i="2" s="1"/>
  <c r="I86" i="2"/>
  <c r="G87" i="2"/>
  <c r="H87" i="2"/>
  <c r="J87" i="2" s="1"/>
  <c r="K87" i="2" s="1"/>
  <c r="I87" i="2"/>
  <c r="G88" i="2"/>
  <c r="H88" i="2" s="1"/>
  <c r="G89" i="2"/>
  <c r="I89" i="2" s="1"/>
  <c r="G90" i="2"/>
  <c r="H90" i="2" s="1"/>
  <c r="J90" i="2" s="1"/>
  <c r="K90" i="2" s="1"/>
  <c r="I90" i="2"/>
  <c r="G91" i="2"/>
  <c r="H91" i="2"/>
  <c r="J91" i="2" s="1"/>
  <c r="K91" i="2" s="1"/>
  <c r="I91" i="2"/>
  <c r="G92" i="2"/>
  <c r="H92" i="2" s="1"/>
  <c r="G93" i="2"/>
  <c r="I93" i="2" s="1"/>
  <c r="G94" i="2"/>
  <c r="H94" i="2" s="1"/>
  <c r="J94" i="2" s="1"/>
  <c r="K94" i="2" s="1"/>
  <c r="I94" i="2"/>
  <c r="G95" i="2"/>
  <c r="H95" i="2"/>
  <c r="J95" i="2" s="1"/>
  <c r="K95" i="2" s="1"/>
  <c r="I95" i="2"/>
  <c r="G96" i="2"/>
  <c r="H96" i="2" s="1"/>
  <c r="G97" i="2"/>
  <c r="I97" i="2" s="1"/>
  <c r="G98" i="2"/>
  <c r="H98" i="2" s="1"/>
  <c r="J98" i="2" s="1"/>
  <c r="K98" i="2" s="1"/>
  <c r="I98" i="2"/>
  <c r="G99" i="2"/>
  <c r="H99" i="2"/>
  <c r="J99" i="2" s="1"/>
  <c r="K99" i="2" s="1"/>
  <c r="I99" i="2"/>
  <c r="G100" i="2"/>
  <c r="H100" i="2" s="1"/>
  <c r="G101" i="2"/>
  <c r="I101" i="2" s="1"/>
  <c r="G102" i="2"/>
  <c r="H102" i="2" s="1"/>
  <c r="J102" i="2" s="1"/>
  <c r="K102" i="2" s="1"/>
  <c r="I102" i="2"/>
  <c r="G103" i="2"/>
  <c r="H103" i="2"/>
  <c r="J103" i="2" s="1"/>
  <c r="K103" i="2" s="1"/>
  <c r="I103" i="2"/>
  <c r="G104" i="2"/>
  <c r="I104" i="2" s="1"/>
  <c r="G105" i="2"/>
  <c r="G106" i="2"/>
  <c r="H106" i="2" s="1"/>
  <c r="I106" i="2"/>
  <c r="J106" i="2" s="1"/>
  <c r="K106" i="2" s="1"/>
  <c r="G107" i="2"/>
  <c r="H107" i="2"/>
  <c r="I107" i="2"/>
  <c r="G108" i="2"/>
  <c r="I108" i="2" s="1"/>
  <c r="G109" i="2"/>
  <c r="G110" i="2"/>
  <c r="H110" i="2" s="1"/>
  <c r="I110" i="2"/>
  <c r="J110" i="2" s="1"/>
  <c r="K110" i="2" s="1"/>
  <c r="G111" i="2"/>
  <c r="H111" i="2"/>
  <c r="I111" i="2"/>
  <c r="G112" i="2"/>
  <c r="I112" i="2" s="1"/>
  <c r="G113" i="2"/>
  <c r="G114" i="2"/>
  <c r="H114" i="2" s="1"/>
  <c r="I114" i="2"/>
  <c r="J114" i="2" s="1"/>
  <c r="K114" i="2" s="1"/>
  <c r="G115" i="2"/>
  <c r="H115" i="2"/>
  <c r="I115" i="2"/>
  <c r="G116" i="2"/>
  <c r="I116" i="2" s="1"/>
  <c r="G117" i="2"/>
  <c r="G118" i="2"/>
  <c r="H118" i="2" s="1"/>
  <c r="I118" i="2"/>
  <c r="J118" i="2" s="1"/>
  <c r="K118" i="2" s="1"/>
  <c r="G119" i="2"/>
  <c r="H119" i="2"/>
  <c r="I119" i="2"/>
  <c r="G120" i="2"/>
  <c r="I120" i="2" s="1"/>
  <c r="G121" i="2"/>
  <c r="I121" i="2" s="1"/>
  <c r="H121" i="2"/>
  <c r="J121" i="2" s="1"/>
  <c r="K121" i="2" s="1"/>
  <c r="G122" i="2"/>
  <c r="H122" i="2" s="1"/>
  <c r="J122" i="2" s="1"/>
  <c r="K122" i="2" s="1"/>
  <c r="I122" i="2"/>
  <c r="G123" i="2"/>
  <c r="H123" i="2"/>
  <c r="J123" i="2" s="1"/>
  <c r="K123" i="2" s="1"/>
  <c r="I123" i="2"/>
  <c r="G124" i="2"/>
  <c r="I124" i="2" s="1"/>
  <c r="H124" i="2"/>
  <c r="G125" i="2"/>
  <c r="I125" i="2" s="1"/>
  <c r="H125" i="2"/>
  <c r="J125" i="2" s="1"/>
  <c r="K125" i="2" s="1"/>
  <c r="G126" i="2"/>
  <c r="H126" i="2" s="1"/>
  <c r="J126" i="2" s="1"/>
  <c r="K126" i="2" s="1"/>
  <c r="I126" i="2"/>
  <c r="G127" i="2"/>
  <c r="H127" i="2"/>
  <c r="J127" i="2" s="1"/>
  <c r="K127" i="2" s="1"/>
  <c r="I127" i="2"/>
  <c r="G128" i="2"/>
  <c r="I128" i="2" s="1"/>
  <c r="H128" i="2"/>
  <c r="J128" i="2" s="1"/>
  <c r="K128" i="2" s="1"/>
  <c r="G129" i="2"/>
  <c r="I129" i="2" s="1"/>
  <c r="G130" i="2"/>
  <c r="H130" i="2"/>
  <c r="I130" i="2"/>
  <c r="J130" i="2"/>
  <c r="K130" i="2" s="1"/>
  <c r="G131" i="2"/>
  <c r="H131" i="2"/>
  <c r="J131" i="2" s="1"/>
  <c r="K131" i="2" s="1"/>
  <c r="I131" i="2"/>
  <c r="G132" i="2"/>
  <c r="I132" i="2" s="1"/>
  <c r="H132" i="2"/>
  <c r="J132" i="2" s="1"/>
  <c r="K132" i="2" s="1"/>
  <c r="G133" i="2"/>
  <c r="I133" i="2" s="1"/>
  <c r="G134" i="2"/>
  <c r="H134" i="2"/>
  <c r="I134" i="2"/>
  <c r="J134" i="2"/>
  <c r="K134" i="2" s="1"/>
  <c r="G135" i="2"/>
  <c r="H135" i="2"/>
  <c r="J135" i="2" s="1"/>
  <c r="K135" i="2" s="1"/>
  <c r="I135" i="2"/>
  <c r="G136" i="2"/>
  <c r="I136" i="2" s="1"/>
  <c r="H136" i="2"/>
  <c r="J136" i="2" s="1"/>
  <c r="K136" i="2" s="1"/>
  <c r="G137" i="2"/>
  <c r="H137" i="2" s="1"/>
  <c r="G138" i="2"/>
  <c r="H138" i="2"/>
  <c r="I138" i="2"/>
  <c r="J138" i="2"/>
  <c r="K138" i="2" s="1"/>
  <c r="G139" i="2"/>
  <c r="H139" i="2"/>
  <c r="J139" i="2" s="1"/>
  <c r="K139" i="2" s="1"/>
  <c r="I139" i="2"/>
  <c r="G140" i="2"/>
  <c r="I140" i="2" s="1"/>
  <c r="H140" i="2"/>
  <c r="J140" i="2" s="1"/>
  <c r="K140" i="2" s="1"/>
  <c r="G141" i="2"/>
  <c r="I141" i="2" s="1"/>
  <c r="G42" i="2"/>
  <c r="H42" i="2" s="1"/>
  <c r="J133" i="5" l="1"/>
  <c r="K133" i="5" s="1"/>
  <c r="I43" i="2"/>
  <c r="J43" i="2" s="1"/>
  <c r="K43" i="2" s="1"/>
  <c r="I34" i="5"/>
  <c r="J34" i="5" s="1"/>
  <c r="K34" i="5" s="1"/>
  <c r="I35" i="5"/>
  <c r="J35" i="5" s="1"/>
  <c r="K35" i="5" s="1"/>
  <c r="I137" i="2"/>
  <c r="J137" i="2" s="1"/>
  <c r="K137" i="2" s="1"/>
  <c r="J119" i="2"/>
  <c r="K119" i="2" s="1"/>
  <c r="H141" i="2"/>
  <c r="J141" i="2" s="1"/>
  <c r="K141" i="2" s="1"/>
  <c r="H133" i="2"/>
  <c r="J133" i="2" s="1"/>
  <c r="K133" i="2" s="1"/>
  <c r="H129" i="2"/>
  <c r="J129" i="2" s="1"/>
  <c r="K129" i="2" s="1"/>
  <c r="H120" i="2"/>
  <c r="J120" i="2" s="1"/>
  <c r="K120" i="2" s="1"/>
  <c r="H116" i="2"/>
  <c r="J116" i="2" s="1"/>
  <c r="K116" i="2" s="1"/>
  <c r="H112" i="2"/>
  <c r="J112" i="2" s="1"/>
  <c r="K112" i="2" s="1"/>
  <c r="H108" i="2"/>
  <c r="J108" i="2" s="1"/>
  <c r="K108" i="2" s="1"/>
  <c r="H104" i="2"/>
  <c r="J104" i="2" s="1"/>
  <c r="K104" i="2" s="1"/>
  <c r="J76" i="2"/>
  <c r="K76" i="2" s="1"/>
  <c r="J60" i="2"/>
  <c r="K60" i="2" s="1"/>
  <c r="J124" i="2"/>
  <c r="K124" i="2" s="1"/>
  <c r="I117" i="2"/>
  <c r="H117" i="2"/>
  <c r="J117" i="2" s="1"/>
  <c r="K117" i="2" s="1"/>
  <c r="I113" i="2"/>
  <c r="H113" i="2"/>
  <c r="I109" i="2"/>
  <c r="H109" i="2"/>
  <c r="J109" i="2" s="1"/>
  <c r="K109" i="2" s="1"/>
  <c r="I105" i="2"/>
  <c r="H105" i="2"/>
  <c r="J100" i="2"/>
  <c r="K100" i="2" s="1"/>
  <c r="J84" i="2"/>
  <c r="K84" i="2" s="1"/>
  <c r="J68" i="2"/>
  <c r="K68" i="2" s="1"/>
  <c r="J115" i="2"/>
  <c r="K115" i="2" s="1"/>
  <c r="J111" i="2"/>
  <c r="K111" i="2" s="1"/>
  <c r="J107" i="2"/>
  <c r="K107" i="2" s="1"/>
  <c r="H101" i="2"/>
  <c r="J101" i="2" s="1"/>
  <c r="K101" i="2" s="1"/>
  <c r="I100" i="2"/>
  <c r="H97" i="2"/>
  <c r="J97" i="2" s="1"/>
  <c r="K97" i="2" s="1"/>
  <c r="I96" i="2"/>
  <c r="J96" i="2" s="1"/>
  <c r="K96" i="2" s="1"/>
  <c r="H93" i="2"/>
  <c r="J93" i="2" s="1"/>
  <c r="K93" i="2" s="1"/>
  <c r="I92" i="2"/>
  <c r="J92" i="2" s="1"/>
  <c r="K92" i="2" s="1"/>
  <c r="H89" i="2"/>
  <c r="J89" i="2" s="1"/>
  <c r="K89" i="2" s="1"/>
  <c r="I88" i="2"/>
  <c r="J88" i="2" s="1"/>
  <c r="K88" i="2" s="1"/>
  <c r="H85" i="2"/>
  <c r="J85" i="2" s="1"/>
  <c r="K85" i="2" s="1"/>
  <c r="I84" i="2"/>
  <c r="H81" i="2"/>
  <c r="J81" i="2" s="1"/>
  <c r="K81" i="2" s="1"/>
  <c r="I80" i="2"/>
  <c r="J80" i="2" s="1"/>
  <c r="K80" i="2" s="1"/>
  <c r="H77" i="2"/>
  <c r="J77" i="2" s="1"/>
  <c r="K77" i="2" s="1"/>
  <c r="I76" i="2"/>
  <c r="H73" i="2"/>
  <c r="J73" i="2" s="1"/>
  <c r="K73" i="2" s="1"/>
  <c r="I72" i="2"/>
  <c r="J72" i="2" s="1"/>
  <c r="K72" i="2" s="1"/>
  <c r="H69" i="2"/>
  <c r="J69" i="2" s="1"/>
  <c r="K69" i="2" s="1"/>
  <c r="I68" i="2"/>
  <c r="H65" i="2"/>
  <c r="J65" i="2" s="1"/>
  <c r="K65" i="2" s="1"/>
  <c r="I64" i="2"/>
  <c r="J64" i="2" s="1"/>
  <c r="K64" i="2" s="1"/>
  <c r="H61" i="2"/>
  <c r="J61" i="2" s="1"/>
  <c r="K61" i="2" s="1"/>
  <c r="I60" i="2"/>
  <c r="H57" i="2"/>
  <c r="J57" i="2" s="1"/>
  <c r="K57" i="2" s="1"/>
  <c r="I56" i="2"/>
  <c r="J56" i="2" s="1"/>
  <c r="K56" i="2" s="1"/>
  <c r="H53" i="2"/>
  <c r="J53" i="2" s="1"/>
  <c r="K53" i="2" s="1"/>
  <c r="I52" i="2"/>
  <c r="J52" i="2" s="1"/>
  <c r="K52" i="2" s="1"/>
  <c r="H49" i="2"/>
  <c r="J49" i="2" s="1"/>
  <c r="K49" i="2" s="1"/>
  <c r="I48" i="2"/>
  <c r="J48" i="2" s="1"/>
  <c r="K48" i="2" s="1"/>
  <c r="H45" i="2"/>
  <c r="J45" i="2" s="1"/>
  <c r="K45" i="2" s="1"/>
  <c r="I44" i="2"/>
  <c r="J44" i="2" s="1"/>
  <c r="K44" i="2" s="1"/>
  <c r="I42" i="2"/>
  <c r="D27" i="5" l="1"/>
  <c r="E27" i="5"/>
  <c r="J42" i="2"/>
  <c r="K42" i="2" s="1"/>
  <c r="D33" i="2" s="1"/>
  <c r="J105" i="2"/>
  <c r="K105" i="2" s="1"/>
  <c r="J113" i="2"/>
  <c r="K113" i="2" s="1"/>
  <c r="K33" i="2" l="1"/>
  <c r="K32" i="2"/>
  <c r="J33" i="2"/>
  <c r="J32" i="2"/>
  <c r="I33" i="2"/>
  <c r="I32" i="2"/>
  <c r="H32" i="2"/>
  <c r="G33" i="2"/>
  <c r="G32" i="2"/>
  <c r="F33" i="2"/>
  <c r="F32" i="2"/>
  <c r="E33" i="2"/>
  <c r="E32" i="2"/>
  <c r="F6" i="2" l="1"/>
  <c r="H6" i="2" s="1"/>
  <c r="H33" i="2"/>
  <c r="F7" i="2" s="1"/>
  <c r="H7" i="2" s="1"/>
  <c r="C13" i="12" l="1"/>
  <c r="F8" i="2"/>
  <c r="H8" i="2" s="1"/>
  <c r="F6" i="5"/>
  <c r="C15" i="12" s="1"/>
  <c r="C12" i="12" l="1"/>
  <c r="H6" i="5"/>
  <c r="F7" i="5" l="1"/>
  <c r="H7" i="5" l="1"/>
  <c r="G15" i="12" s="1"/>
  <c r="F8" i="5"/>
  <c r="H8" i="5" s="1"/>
  <c r="G13" i="12"/>
  <c r="E15" i="12" l="1"/>
  <c r="E13" i="12"/>
  <c r="H7" i="22" l="1"/>
  <c r="G14" i="12" s="1"/>
  <c r="G12" i="12" s="1"/>
  <c r="C26" i="12" s="1"/>
  <c r="F8" i="22" l="1"/>
  <c r="H8" i="22" l="1"/>
  <c r="E14" i="12"/>
  <c r="E12" i="12" s="1"/>
</calcChain>
</file>

<file path=xl/sharedStrings.xml><?xml version="1.0" encoding="utf-8"?>
<sst xmlns="http://schemas.openxmlformats.org/spreadsheetml/2006/main" count="432" uniqueCount="198">
  <si>
    <t>Invulinstructie</t>
  </si>
  <si>
    <t>Versienummer: V-2025.1.0</t>
  </si>
  <si>
    <t>Gele velden betreffen invulvelden</t>
  </si>
  <si>
    <t>Terra cotta betreft (logische) verwijzingen</t>
  </si>
  <si>
    <t xml:space="preserve">Grijze cellen zijn afgeleide velden, hierin staan berekeningen </t>
  </si>
  <si>
    <t>Blauwe cellen bevatten een meerkeuze menu, door op de cellen te klikken kunt u een keuze maken uit een aantal mogelijkheden</t>
  </si>
  <si>
    <t>Groene velden bevatten vaste parameters en tabelwaarden</t>
  </si>
  <si>
    <t>Roze cellen bevatten uitkomsten</t>
  </si>
  <si>
    <t>Dit hulpprogramma is bedoeld om het solvabiliteitskapitaalvereiste te berekenen voor spreadrisico van activa zoals beschreven in de Uitvoeringsverordening, artikelen 175 t/m 180.</t>
  </si>
  <si>
    <t>Het kapitaalvereiste voor spreadrisico is gelijk aan de som van het kapitaalvereiste voor spreadrisico van obligaties en leningen, het kapitaalvereiste voor secutirisatieposities en het kapitaalvereiste voor kredietderivaten (artikel 175).</t>
  </si>
  <si>
    <r>
      <t xml:space="preserve">Het kapitaalvereiste voor spreadrisico van obligaties en leningen is gelijk aan het verlies aan kernvermogen als gevolg van een onmiddelijke daling van </t>
    </r>
    <r>
      <rPr>
        <i/>
        <sz val="10"/>
        <color theme="1"/>
        <rFont val="Arial"/>
        <family val="2"/>
      </rPr>
      <t>stress(i)</t>
    </r>
    <r>
      <rPr>
        <sz val="10"/>
        <color theme="1"/>
        <rFont val="Arial"/>
        <family val="2"/>
      </rPr>
      <t xml:space="preserve"> in de waarde van elke obligatie of lening </t>
    </r>
    <r>
      <rPr>
        <i/>
        <sz val="10"/>
        <color theme="1"/>
        <rFont val="Arial"/>
        <family val="2"/>
      </rPr>
      <t xml:space="preserve">i </t>
    </r>
    <r>
      <rPr>
        <sz val="10"/>
        <color theme="1"/>
        <rFont val="Arial"/>
        <family val="2"/>
      </rPr>
      <t xml:space="preserve">behalve hypotheekleningen die aan de vereisten </t>
    </r>
  </si>
  <si>
    <t xml:space="preserve">in artikel 191 voldoen (dit zijn doorgaans de reguliere woninghypotheken, die onder de module van Tegenpartijkredietrisico vallen), inclusief bankdeposito's behalve kasmiddelen als bedoeld in artikel 189, lid 2, onder b. </t>
  </si>
  <si>
    <r>
      <t xml:space="preserve">De risicofactor </t>
    </r>
    <r>
      <rPr>
        <i/>
        <sz val="10"/>
        <color theme="1"/>
        <rFont val="Arial"/>
        <family val="2"/>
      </rPr>
      <t>stress</t>
    </r>
    <r>
      <rPr>
        <sz val="10"/>
        <color theme="1"/>
        <rFont val="Arial"/>
        <family val="2"/>
      </rPr>
      <t xml:space="preserve"> hangt af van de modified duration van de obligatie of lening</t>
    </r>
    <r>
      <rPr>
        <i/>
        <sz val="10"/>
        <color theme="1"/>
        <rFont val="Arial"/>
        <family val="2"/>
      </rPr>
      <t xml:space="preserve"> i </t>
    </r>
    <r>
      <rPr>
        <sz val="10"/>
        <color theme="1"/>
        <rFont val="Arial"/>
        <family val="2"/>
      </rPr>
      <t xml:space="preserve">uitgedrukt in jaren </t>
    </r>
    <r>
      <rPr>
        <i/>
        <sz val="10"/>
        <color theme="1"/>
        <rFont val="Arial"/>
        <family val="2"/>
      </rPr>
      <t>(dur);</t>
    </r>
    <r>
      <rPr>
        <sz val="10"/>
        <color theme="1"/>
        <rFont val="Arial"/>
        <family val="2"/>
      </rPr>
      <t xml:space="preserve"> </t>
    </r>
    <r>
      <rPr>
        <i/>
        <sz val="10"/>
        <color theme="1"/>
        <rFont val="Arial"/>
        <family val="2"/>
      </rPr>
      <t>dur(i)</t>
    </r>
    <r>
      <rPr>
        <sz val="10"/>
        <color theme="1"/>
        <rFont val="Arial"/>
        <family val="2"/>
      </rPr>
      <t xml:space="preserve"> is nooit kleiner dan 1. Voor obligaties of leningen met een variabele rente is </t>
    </r>
    <r>
      <rPr>
        <i/>
        <sz val="10"/>
        <color theme="1"/>
        <rFont val="Arial"/>
        <family val="2"/>
      </rPr>
      <t xml:space="preserve">dur(i) </t>
    </r>
    <r>
      <rPr>
        <sz val="10"/>
        <color theme="1"/>
        <rFont val="Arial"/>
        <family val="2"/>
      </rPr>
      <t xml:space="preserve">gelijk aan de modified duration van een vastrentende obligatie </t>
    </r>
  </si>
  <si>
    <t>of lening met dezelfde looptijd en met couponbetalingen gelijk aan de termijnrente (artikel 176, lid 2).</t>
  </si>
  <si>
    <t>Een verzekeraar kan er voor kiezen om vereenvoudigingen te gebruiken, mits dat passend is bij de aard, schaal en complexiteit van de risico's en niet leidt tot een significante onderschatting van het solvabiliteitskapitaalvereiste.</t>
  </si>
  <si>
    <t>Voor spreadrisico van obligaties en leningen kan een verzekeraar activa met dezelfde kredietkwaliteitsklasse groeperen, zoals beschreven in artikel 104.</t>
  </si>
  <si>
    <t>Dit hulpprogramma voor spreadrisico heeft de volgende werkbladen voor invoer en berekeningen:</t>
  </si>
  <si>
    <t>Naam tabblad</t>
  </si>
  <si>
    <t>Betreft</t>
  </si>
  <si>
    <t>Uitvoeringsverordening</t>
  </si>
  <si>
    <t>Tabel kredietkwaliteitsklasse</t>
  </si>
  <si>
    <t>Obligaties</t>
  </si>
  <si>
    <t>Obligaties &amp; leningen</t>
  </si>
  <si>
    <t>artikelen 176 en 180 (lid 2)</t>
  </si>
  <si>
    <t>Kredietwaardigheid</t>
  </si>
  <si>
    <t>S&amp;P´s  en Fitch</t>
  </si>
  <si>
    <t>Moody’s</t>
  </si>
  <si>
    <t>AM Best</t>
  </si>
  <si>
    <t>S II zonder rating</t>
  </si>
  <si>
    <t>Obligaties &amp; leningen aan (her)verzekeraars (wel S II, maar zonder rating)</t>
  </si>
  <si>
    <t>artikel 180 (lid 4 t/m 6)</t>
  </si>
  <si>
    <t>AAA</t>
  </si>
  <si>
    <t>Aaa</t>
  </si>
  <si>
    <t>aaa</t>
  </si>
  <si>
    <t>Gedekt</t>
  </si>
  <si>
    <t>Gedekte obligaties</t>
  </si>
  <si>
    <t>artikel 180 (lid 1)</t>
  </si>
  <si>
    <t>AA</t>
  </si>
  <si>
    <t>Aa</t>
  </si>
  <si>
    <t>aa</t>
  </si>
  <si>
    <t>N.U.-staats</t>
  </si>
  <si>
    <t>Niet-uitgezonderde staatsobligaties</t>
  </si>
  <si>
    <t>artikel 180 (lid 3)</t>
  </si>
  <si>
    <t>A</t>
  </si>
  <si>
    <t>a</t>
  </si>
  <si>
    <t>Secur1</t>
  </si>
  <si>
    <t>Securitisaties type 1</t>
  </si>
  <si>
    <t>artikelen 177 en 178 (lid 1)</t>
  </si>
  <si>
    <t>BBB</t>
  </si>
  <si>
    <t>Baa</t>
  </si>
  <si>
    <t>bbb</t>
  </si>
  <si>
    <t>Secur2</t>
  </si>
  <si>
    <t>Securitisaties type 2</t>
  </si>
  <si>
    <t>artikelen 177 en 178 (lid 2)</t>
  </si>
  <si>
    <t>BB</t>
  </si>
  <si>
    <t>Ba</t>
  </si>
  <si>
    <t>bb</t>
  </si>
  <si>
    <t>Hersecur</t>
  </si>
  <si>
    <t>Hersecuritisaties</t>
  </si>
  <si>
    <t>artikelen 177 en 178 (lid 3)</t>
  </si>
  <si>
    <t>B</t>
  </si>
  <si>
    <t>b</t>
  </si>
  <si>
    <t>Kredietderivaten</t>
  </si>
  <si>
    <t>artikel 179</t>
  </si>
  <si>
    <t>&lt;B</t>
  </si>
  <si>
    <t>&lt;b</t>
  </si>
  <si>
    <t>Uitvoer</t>
  </si>
  <si>
    <t>Samenvatting van de resultaten</t>
  </si>
  <si>
    <t>Invoer</t>
  </si>
  <si>
    <t>Algemeen:</t>
  </si>
  <si>
    <t>In tabbladen, velden of waarden die niet van toepassing zijn, hoeft u niets in te vullen.</t>
  </si>
  <si>
    <t>Afhankelijk van de aard van de blootstelling bepaalt u op welk tabblad deze blootstelling ingevuld moet worden.</t>
  </si>
  <si>
    <r>
      <t xml:space="preserve">In kolom A vult u naam of identificatienummer in van de activa of - bij obligaties en leningen - de groep van activa met dezelfde kredietkwaliteitscategorie. </t>
    </r>
    <r>
      <rPr>
        <u/>
        <sz val="10"/>
        <color theme="1"/>
        <rFont val="Arial"/>
        <family val="2"/>
      </rPr>
      <t>NB</t>
    </r>
    <r>
      <rPr>
        <sz val="10"/>
        <color theme="1"/>
        <rFont val="Arial"/>
        <family val="2"/>
      </rPr>
      <t>: U kunt hier maximaal 100 regels invullen.</t>
    </r>
  </si>
  <si>
    <t>In kolom B vult u de bijbehorende kredietkwaliteitscategorie in.</t>
  </si>
  <si>
    <t>In kolom C vult u de marktwaarde in van de activa of - bij obligaties en leningen - de groep van activa met dezelfde kredietkwaliteitscategorie.</t>
  </si>
  <si>
    <t>In kolom D vult u de duration in van de activa of - bij obligaties en leningen - de gemiddelde duration van de groep van activa met dezelfde kredietkwaliteitscategorie.</t>
  </si>
  <si>
    <r>
      <t>De waarden - voor de schok en na de schok - van de voor het spreadrisico gevoelige verplichtingen, bijvoorbeeld voor derivaten</t>
    </r>
    <r>
      <rPr>
        <sz val="10"/>
        <rFont val="Arial"/>
        <family val="2"/>
      </rPr>
      <t>,</t>
    </r>
    <r>
      <rPr>
        <sz val="10"/>
        <color theme="1"/>
        <rFont val="Arial"/>
        <family val="2"/>
      </rPr>
      <t xml:space="preserve"> kunt u opnemen in de invulvelden onder passiva.</t>
    </r>
  </si>
  <si>
    <t>Op het tabblad 'S II zonder rating' vult u de obligaties en leningen aan (her)verzekeraars in die geen officiële rating hebben, maar wel onder Solvency II vallen. De kredietwaardigheid van die (her)verzekeraars is dan afhankelijk van hun SII-solvabiliteitsratio.</t>
  </si>
  <si>
    <r>
      <rPr>
        <u/>
        <sz val="10"/>
        <color indexed="8"/>
        <rFont val="Arial"/>
        <family val="2"/>
      </rPr>
      <t>Aan blootstellingen in de vorm van obligaties en leningen aan de volgende tegenpartijen wordt een risicofactor van 0% toegekend</t>
    </r>
    <r>
      <rPr>
        <sz val="10"/>
        <color indexed="8"/>
        <rFont val="Arial"/>
        <family val="2"/>
      </rPr>
      <t>:</t>
    </r>
  </si>
  <si>
    <t>(a) de Europese Centrale Bank;</t>
  </si>
  <si>
    <t>(b) blootstellingen aan de centrale overheid en centrale banken van lidstaten die luiden en gefinancierd zijn in de binnenlandse valuta van die centrale overheid en centrale bank;</t>
  </si>
  <si>
    <t>(c) multilaterale ontwikkelingsbanken (als bedoeld in in artikel 117, lid 2, van de EU-verordening nr. 575/2013);</t>
  </si>
  <si>
    <t>(d) internationale organisaties (als bedoeld in artikel 118 van de EU-verordening nr. 575/2013).</t>
  </si>
  <si>
    <t>Aan blootstellingen die volledig, onvoorwaardelijk en onherroepelijk worden gegarandeerd door een van de tegenpartijen als vastgesteld in de bovenstaande punten a t/m d wordt eveneens een risicofactor van 0% toegekend.</t>
  </si>
  <si>
    <r>
      <t xml:space="preserve">Het effect van de schok op deze blootstellingen is nul. De waarden voor en na de schok zijn gelijk en vult u in op tabblad Obligaties in </t>
    </r>
    <r>
      <rPr>
        <sz val="10"/>
        <rFont val="Arial"/>
        <family val="2"/>
      </rPr>
      <t>cel K37.</t>
    </r>
  </si>
  <si>
    <r>
      <rPr>
        <u/>
        <sz val="10"/>
        <rFont val="Arial"/>
        <family val="2"/>
      </rPr>
      <t>Aan securitisatieposities van type 1 die volledig, onvoorwaardelijk en onherroepelijk gegarandeerd worden door het Europees investeringsfonds of de Europese Investeringsbank</t>
    </r>
    <r>
      <rPr>
        <sz val="10"/>
        <rFont val="Arial"/>
        <family val="2"/>
      </rPr>
      <t xml:space="preserve"> en waarvan de garantie voldoet aan de vereisten als vastgesteld in artikel 215, wordt een</t>
    </r>
  </si>
  <si>
    <t>risicofactor stress(i) van 0% toegekend (artikel 180, lid 10).</t>
  </si>
  <si>
    <r>
      <rPr>
        <u/>
        <sz val="10"/>
        <color theme="1"/>
        <rFont val="Arial"/>
        <family val="2"/>
      </rPr>
      <t>Op tabblad Kredietderivaten vult u per kredietkwaliteitscategorie de marktwaarde en het effect van de schok (kapitaalvereiste) in</t>
    </r>
    <r>
      <rPr>
        <sz val="10"/>
        <color theme="1"/>
        <rFont val="Arial"/>
        <family val="2"/>
      </rPr>
      <t>.</t>
    </r>
  </si>
  <si>
    <t>Het kapitaalvereiste voor spreadrisico van kredietderivaten waarvan het onderliggende financiële instrument een obligatie of lening is met betrekking tot enige blootstelling als hierboven vastgesteld onder punten (a) t/m (d) bedraagt nul (artikel 180, lid 9).</t>
  </si>
  <si>
    <r>
      <rPr>
        <u/>
        <sz val="10"/>
        <rFont val="Arial"/>
        <family val="2"/>
      </rPr>
      <t>NB</t>
    </r>
    <r>
      <rPr>
        <sz val="10"/>
        <rFont val="Arial"/>
        <family val="2"/>
      </rPr>
      <t xml:space="preserve">: kredietderivaten die deel uitmaken van het risicolimiteringsbeleid van de onderneming zijn niet onderworpen aan een kapitaalvereiste voor spreadrisico zolang de onderneming ofwel de onderliggende instrumenten van het kredietderivaat of een andere blootstelling </t>
    </r>
  </si>
  <si>
    <t>houdt met betrekking waartoe het basisrisico tussen die blootstelling en de onderliggende instrumenten van het kredietderivaat in geen geval materieel is (artikel 179, lid 3).</t>
  </si>
  <si>
    <t>Het hulpprogramma levert het berekende solvabiliteitskapitaalvereiste (in de roze cellen) voor het totaal aan activa en per type activa.</t>
  </si>
  <si>
    <t xml:space="preserve">In de jaarrapportage op tabblad SKV-2 m.b.t. Marktrisico in onderdeel 4 neemt u per categorie de 'Initiële absolute waarde voor de schok' en de 'Absolute waarde na de schok over'. Het berekende Solvabiliteitskapitaalvereiste in de laatste kolom (met codering C) </t>
  </si>
  <si>
    <t>moet dan overeenstemmen met de desbetreffende gepresenteerde uitkomsten in de roze cellen op het tabblad Uitvoer.</t>
  </si>
  <si>
    <t>Definities</t>
  </si>
  <si>
    <t>Gedekte obligaties: obligaties uitgegeven door banken, waarbij de uitgevende bank onderpand afzondert als zekerheid voor de obligatiehouders, en die aan bepaalde voorwaarden voldoen en door DNB worden geregistreerd conform artikel 52, lid 4 van Richtlijn 2009/65/EG.</t>
  </si>
  <si>
    <t>Niet-uitgezonderde staatsobligaties: obligaties uitgegeven door centrale overheden of centrale banken van niet-lidstaten, uitgegeven in de binnenlandse valuta van die centrale overheid of centrale bank en waarvoor een officiële kredietbeoordeling beschikbaar is.</t>
  </si>
  <si>
    <t>Securitisaties type 1: securitisatieposities die voldoen aan alle in artikel 177, tweede lid, genoemde criteria of op grond van artikel 177, vierde of vijfde lid, als type 1 kwalificeren.</t>
  </si>
  <si>
    <t>Securitisaties type 2: securitisaties die niet kwalificerenals type 1.</t>
  </si>
  <si>
    <t>Hersecuritisaties: securitisaties waarbij het risico dat is verbonden aan een onderliggende pool van blootstellingen, in tranches is onderverdeeld en ten minste één van de onderliggende blootstellingen een securitisatiepositie is.</t>
  </si>
  <si>
    <r>
      <t xml:space="preserve">Uitvoeringsverordening artikelen 176 en 180 ( lid 2 </t>
    </r>
    <r>
      <rPr>
        <i/>
        <sz val="10"/>
        <rFont val="Arial"/>
        <family val="2"/>
      </rPr>
      <t>en 4)</t>
    </r>
  </si>
  <si>
    <t>Overzicht</t>
  </si>
  <si>
    <t>Activa</t>
  </si>
  <si>
    <t>Passiva</t>
  </si>
  <si>
    <t>Saldo</t>
  </si>
  <si>
    <t>Initiële absolute waarde voor de schok</t>
  </si>
  <si>
    <t>Effect van de schok (kapitaalvereiste)</t>
  </si>
  <si>
    <t>Absolute waarde na de schok</t>
  </si>
  <si>
    <r>
      <rPr>
        <b/>
        <i/>
        <sz val="10"/>
        <color theme="1"/>
        <rFont val="Arial"/>
        <family val="2"/>
      </rPr>
      <t>a</t>
    </r>
    <r>
      <rPr>
        <b/>
        <sz val="10"/>
        <color theme="1"/>
        <rFont val="Arial"/>
        <family val="2"/>
      </rPr>
      <t>-parameters</t>
    </r>
  </si>
  <si>
    <t>Duration in jaren</t>
  </si>
  <si>
    <t>Kredietkwaliteitsklasse</t>
  </si>
  <si>
    <t>&gt;</t>
  </si>
  <si>
    <t>£</t>
  </si>
  <si>
    <t>geen</t>
  </si>
  <si>
    <r>
      <rPr>
        <b/>
        <i/>
        <sz val="10"/>
        <color theme="1"/>
        <rFont val="Arial"/>
        <family val="2"/>
      </rPr>
      <t>b</t>
    </r>
    <r>
      <rPr>
        <b/>
        <sz val="10"/>
        <color theme="1"/>
        <rFont val="Arial"/>
        <family val="2"/>
      </rPr>
      <t>-parameters</t>
    </r>
  </si>
  <si>
    <r>
      <rPr>
        <sz val="10"/>
        <color theme="1"/>
        <rFont val="Symbol"/>
        <family val="1"/>
        <charset val="2"/>
      </rPr>
      <t>S</t>
    </r>
    <r>
      <rPr>
        <sz val="10"/>
        <color theme="1"/>
        <rFont val="Arial"/>
        <family val="2"/>
      </rPr>
      <t xml:space="preserve"> Marktwaarde</t>
    </r>
  </si>
  <si>
    <t>Kapitaalvereiste</t>
  </si>
  <si>
    <r>
      <rPr>
        <b/>
        <u/>
        <sz val="10"/>
        <color theme="1"/>
        <rFont val="Arial"/>
        <family val="2"/>
      </rPr>
      <t>Toelichting cel K37</t>
    </r>
    <r>
      <rPr>
        <sz val="10"/>
        <color theme="1"/>
        <rFont val="Arial"/>
        <family val="2"/>
      </rPr>
      <t>: blootstellingen aan of gegarandeerd door tegenpartijen waaraan een risicofactor van 0% is toegekend (zie artikel 180, lid 2)</t>
    </r>
  </si>
  <si>
    <t>Naam/</t>
  </si>
  <si>
    <t>Krediet</t>
  </si>
  <si>
    <t>identificatienr</t>
  </si>
  <si>
    <t>kwaliteits</t>
  </si>
  <si>
    <t>Markt-</t>
  </si>
  <si>
    <t>Aanhaak</t>
  </si>
  <si>
    <t>Kapitaal-</t>
  </si>
  <si>
    <t>instrument</t>
  </si>
  <si>
    <t>klasse</t>
  </si>
  <si>
    <t>waarde</t>
  </si>
  <si>
    <t>Duration</t>
  </si>
  <si>
    <t>duur</t>
  </si>
  <si>
    <t>Stress</t>
  </si>
  <si>
    <t>vereiste</t>
  </si>
  <si>
    <t>Obligaties &amp; leningen aan (her)verzekeraars</t>
  </si>
  <si>
    <r>
      <t>Uitvoeringsverordening artikel 180 (lid</t>
    </r>
    <r>
      <rPr>
        <i/>
        <sz val="10"/>
        <rFont val="Arial"/>
        <family val="2"/>
      </rPr>
      <t xml:space="preserve"> 4</t>
    </r>
    <r>
      <rPr>
        <i/>
        <sz val="10"/>
        <color theme="1"/>
        <rFont val="Arial"/>
        <family val="2"/>
      </rPr>
      <t>)</t>
    </r>
  </si>
  <si>
    <t>Solvency2 ratio = aanwezige solvabiliteit / vereiste solvabiliteit</t>
  </si>
  <si>
    <t>≤</t>
  </si>
  <si>
    <t>=</t>
  </si>
  <si>
    <t>≥</t>
  </si>
  <si>
    <t>Solvency2 ratio = aanwezig solvabiliteit / vereiste solvabiliteit</t>
  </si>
  <si>
    <t>&lt;MCR</t>
  </si>
  <si>
    <t>&lt;75%</t>
  </si>
  <si>
    <t>&lt;95%</t>
  </si>
  <si>
    <t>&lt;122%</t>
  </si>
  <si>
    <t>&lt;175%</t>
  </si>
  <si>
    <t>&lt;196%</t>
  </si>
  <si>
    <t>Zie toelichting</t>
  </si>
  <si>
    <t>&gt;0%</t>
  </si>
  <si>
    <r>
      <rPr>
        <b/>
        <sz val="10"/>
        <rFont val="Calibri"/>
        <family val="2"/>
      </rPr>
      <t>≥</t>
    </r>
    <r>
      <rPr>
        <b/>
        <sz val="10"/>
        <rFont val="Arial"/>
        <family val="2"/>
      </rPr>
      <t>75%</t>
    </r>
  </si>
  <si>
    <r>
      <rPr>
        <b/>
        <sz val="10"/>
        <rFont val="Calibri"/>
        <family val="2"/>
      </rPr>
      <t>≥</t>
    </r>
    <r>
      <rPr>
        <b/>
        <sz val="10"/>
        <rFont val="Arial"/>
        <family val="2"/>
      </rPr>
      <t>95%</t>
    </r>
  </si>
  <si>
    <t>≥122%</t>
  </si>
  <si>
    <r>
      <rPr>
        <b/>
        <sz val="10"/>
        <rFont val="Calibri"/>
        <family val="2"/>
      </rPr>
      <t>≥</t>
    </r>
    <r>
      <rPr>
        <b/>
        <sz val="10"/>
        <rFont val="Arial"/>
        <family val="2"/>
      </rPr>
      <t>175%</t>
    </r>
  </si>
  <si>
    <r>
      <rPr>
        <b/>
        <sz val="10"/>
        <rFont val="Calibri"/>
        <family val="2"/>
      </rPr>
      <t>≥</t>
    </r>
    <r>
      <rPr>
        <b/>
        <sz val="10"/>
        <rFont val="Arial"/>
        <family val="2"/>
      </rPr>
      <t>196%</t>
    </r>
  </si>
  <si>
    <t>op regel 36</t>
  </si>
  <si>
    <t xml:space="preserve">In cel K33 wordt de totale marktwaarde van blootstellingen aan (of gegarandeerd door) tegenpartijen met risicofactor 0% ingevuld (zie artikel 180, lid 2). </t>
  </si>
  <si>
    <t>NB: wanneer niet aan de MCR wordt voldaan, wordt dit in de kolom 'Solvency2 ratio' (cellen C42:C141) vastgelegd door middel van een fictieve solvabiliteitsratio van 0%.</t>
  </si>
  <si>
    <t>identificatienr.</t>
  </si>
  <si>
    <t>Solvency2</t>
  </si>
  <si>
    <t>ratio (in %)</t>
  </si>
  <si>
    <t>Boolean voor de rij met duration</t>
  </si>
  <si>
    <t>Gewichten voor interpolatie solvabiliteitsratio</t>
  </si>
  <si>
    <t>Uitvoeringsverordening artikel 180 (lid 1)</t>
  </si>
  <si>
    <t>Uitvoeringsverordening artikel 180 (lid 3)</t>
  </si>
  <si>
    <t>Krediet-</t>
  </si>
  <si>
    <t>Uitvoeringsverordening artikel 177, 178 (lid 1) en 180 (lid 10)</t>
  </si>
  <si>
    <r>
      <rPr>
        <b/>
        <u/>
        <sz val="10"/>
        <color theme="1"/>
        <rFont val="Arial"/>
        <family val="2"/>
      </rPr>
      <t>Toelichting bij cel K24</t>
    </r>
    <r>
      <rPr>
        <sz val="10"/>
        <color theme="1"/>
        <rFont val="Arial"/>
        <family val="2"/>
      </rPr>
      <t>: dit betreft securitisatieposities van type 1 waaraan risicofactor 0% wordt toegekend op grond van artikel 180 (lid 10):</t>
    </r>
  </si>
  <si>
    <t>Uitvoeringsverordening artikel 177 &amp; 178 (lid 2)</t>
  </si>
  <si>
    <t>Uitvoeringsverordening artikel 177 &amp; 178 (lid 3)</t>
  </si>
  <si>
    <t>Uitvoeringsverordening artikel 179 en 180 (lid 9)</t>
  </si>
  <si>
    <t>Absolute waarde na relatieve daling</t>
  </si>
  <si>
    <t>Absolute waarde na absolute stijging</t>
  </si>
  <si>
    <t>Onmiddellijke daling van de spread: 75%</t>
  </si>
  <si>
    <t>Onmiddellijke stijging van de spread in %-punten</t>
  </si>
  <si>
    <r>
      <rPr>
        <b/>
        <u/>
        <sz val="10"/>
        <color theme="1"/>
        <rFont val="Arial"/>
        <family val="2"/>
      </rPr>
      <t>Toelichting bij cel J20</t>
    </r>
    <r>
      <rPr>
        <sz val="10"/>
        <color theme="1"/>
        <rFont val="Arial"/>
        <family val="2"/>
      </rPr>
      <t>: dit betreft blootstellingen waarvan de kapitaalvereiste op grond van artikel 180 (lid 9) nul bedraagt:</t>
    </r>
  </si>
  <si>
    <t>Effect van relatieve daling</t>
  </si>
  <si>
    <t>Effect van absolute stijging</t>
  </si>
  <si>
    <t>Waarde na relatieve daling</t>
  </si>
  <si>
    <t>Waarde na absolute stijging</t>
  </si>
  <si>
    <t>SKV Spreadrisico (totaaloverzicht)</t>
  </si>
  <si>
    <t>Invullen in staat SKV-2</t>
  </si>
  <si>
    <t xml:space="preserve"> bij Spreadrisico op regels</t>
  </si>
  <si>
    <t>Verplichtingen</t>
  </si>
  <si>
    <t>Solvabiliteitskapitaalvereiste</t>
  </si>
  <si>
    <t>4.1</t>
  </si>
  <si>
    <t>Totaal obligaties en leningen</t>
  </si>
  <si>
    <t>regel 4.1</t>
  </si>
  <si>
    <t>SII zonder rating</t>
  </si>
  <si>
    <t>4.2</t>
  </si>
  <si>
    <t>4.2.1</t>
  </si>
  <si>
    <t>Neerwaartse schok m.b.t. kredietderivaten</t>
  </si>
  <si>
    <t>regel 4.2.1</t>
  </si>
  <si>
    <t>4.2.2</t>
  </si>
  <si>
    <t>Opwaartse schok m.b.t. kredietderivaten</t>
  </si>
  <si>
    <t>regel 4.2.2</t>
  </si>
  <si>
    <t>4.3</t>
  </si>
  <si>
    <t xml:space="preserve">Verhandelbare effecten of andere financiële instrumenten o.b.v. herverpakte leningen </t>
  </si>
  <si>
    <t>regel 4.3</t>
  </si>
  <si>
    <t>Totaal Solvabiliteitskapitaalvereiste voor spreadrisico</t>
  </si>
  <si>
    <t>staat SKV-2, regel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</si>
</sst>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00_);_(* \(#,##0.00\);_(* &quot;-&quot;??_);_(@_)"/>
    <numFmt numFmtId="165" formatCode="0.0"/>
    <numFmt numFmtId="166" formatCode="_-[$€-2]\ * #,##0.00_-;_-[$€-2]\ * #,##0.00\-;_-[$€-2]\ * &quot;-&quot;??_-"/>
    <numFmt numFmtId="167" formatCode="_(* #,##0_);_(* \(#,##0\);_(* &quot;-&quot;??_);_(@_)"/>
    <numFmt numFmtId="168" formatCode="_(* #,##0.0_);_(* \(#,##0.0\);_(* &quot;-&quot;??_);_(@_)"/>
    <numFmt numFmtId="169" formatCode="0.0000"/>
    <numFmt numFmtId="170" formatCode="_-* #,##0\ _F_-;\-* #,##0\ _F_-;_-* &quot;-&quot;\ _F_-;_-@_-"/>
    <numFmt numFmtId="171" formatCode="_-* #,##0\ &quot;F&quot;_-;\-* #,##0\ &quot;F&quot;_-;_-* &quot;-&quot;\ &quot;F&quot;_-;_-@_-"/>
    <numFmt numFmtId="172" formatCode="_-* #,##0.00\ &quot;F&quot;_-;\-* #,##0.00\ &quot;F&quot;_-;_-* &quot;-&quot;??\ &quot;F&quot;_-;_-@_-"/>
    <numFmt numFmtId="173" formatCode="00"/>
    <numFmt numFmtId="174" formatCode="####0.000"/>
    <numFmt numFmtId="175" formatCode="0_)"/>
    <numFmt numFmtId="176" formatCode="0.0%"/>
    <numFmt numFmtId="177" formatCode="0.000"/>
    <numFmt numFmtId="178" formatCode="#,##0.0"/>
  </numFmts>
  <fonts count="62" x14ac:knownFonts="1">
    <font>
      <sz val="10"/>
      <color theme="1"/>
      <name val="Arial"/>
      <family val="2"/>
    </font>
    <font>
      <sz val="11"/>
      <color theme="1"/>
      <name val="Calibri"/>
      <family val="2"/>
      <scheme val="minor"/>
    </font>
    <font>
      <sz val="10"/>
      <color theme="1"/>
      <name val="Arial"/>
      <family val="2"/>
    </font>
    <font>
      <sz val="10"/>
      <name val="Arial"/>
      <family val="2"/>
    </font>
    <font>
      <sz val="9"/>
      <name val="Arial"/>
      <family val="2"/>
    </font>
    <font>
      <sz val="8"/>
      <name val="Arial"/>
      <family val="2"/>
    </font>
    <font>
      <sz val="9"/>
      <name val="Times New Roman"/>
      <family val="1"/>
    </font>
    <font>
      <sz val="11"/>
      <color indexed="8"/>
      <name val="Calibri"/>
      <family val="2"/>
    </font>
    <font>
      <sz val="10"/>
      <color indexed="8"/>
      <name val="Arial"/>
      <family val="2"/>
    </font>
    <font>
      <sz val="11"/>
      <color indexed="9"/>
      <name val="Calibri"/>
      <family val="2"/>
    </font>
    <font>
      <sz val="10"/>
      <color indexed="9"/>
      <name val="Arial"/>
      <family val="2"/>
    </font>
    <font>
      <b/>
      <sz val="11"/>
      <color indexed="63"/>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9"/>
      <name val="Courier New"/>
      <family val="3"/>
    </font>
    <font>
      <sz val="11"/>
      <color indexed="62"/>
      <name val="Calibri"/>
      <family val="2"/>
    </font>
    <font>
      <b/>
      <sz val="11"/>
      <color indexed="8"/>
      <name val="Calibri"/>
      <family val="2"/>
    </font>
    <font>
      <i/>
      <sz val="11"/>
      <color indexed="23"/>
      <name val="Calibri"/>
      <family val="2"/>
    </font>
    <font>
      <sz val="11"/>
      <color indexed="17"/>
      <name val="Calibri"/>
      <family val="2"/>
    </font>
    <font>
      <sz val="10"/>
      <color indexed="17"/>
      <name val="Arial"/>
      <family val="2"/>
    </font>
    <font>
      <b/>
      <sz val="15"/>
      <color indexed="56"/>
      <name val="Calibri"/>
      <family val="2"/>
    </font>
    <font>
      <b/>
      <sz val="13"/>
      <color indexed="56"/>
      <name val="Calibri"/>
      <family val="2"/>
    </font>
    <font>
      <b/>
      <sz val="11"/>
      <color indexed="56"/>
      <name val="Calibri"/>
      <family val="2"/>
    </font>
    <font>
      <u/>
      <sz val="8.5"/>
      <color theme="10"/>
      <name val="Arial"/>
      <family val="2"/>
    </font>
    <font>
      <sz val="11"/>
      <color indexed="60"/>
      <name val="Calibri"/>
      <family val="2"/>
    </font>
    <font>
      <sz val="8"/>
      <name val="Courier New"/>
      <family val="3"/>
    </font>
    <font>
      <b/>
      <sz val="18"/>
      <color indexed="56"/>
      <name val="Cambria"/>
      <family val="2"/>
    </font>
    <font>
      <sz val="8"/>
      <name val="Arial Narrow"/>
      <family val="2"/>
    </font>
    <font>
      <i/>
      <sz val="9"/>
      <name val="Arial"/>
      <family val="2"/>
    </font>
    <font>
      <i/>
      <sz val="10"/>
      <color indexed="10"/>
      <name val="Arial"/>
      <family val="2"/>
    </font>
    <font>
      <sz val="12"/>
      <name val="Arial"/>
      <family val="2"/>
    </font>
    <font>
      <u/>
      <sz val="8"/>
      <name val="Times New Roman"/>
      <family val="1"/>
    </font>
    <font>
      <sz val="10"/>
      <color indexed="20"/>
      <name val="Arial"/>
      <family val="2"/>
    </font>
    <font>
      <sz val="10"/>
      <color indexed="8"/>
      <name val="Arial Narrow"/>
      <family val="2"/>
    </font>
    <font>
      <sz val="14"/>
      <color indexed="9"/>
      <name val="Arial Black"/>
      <family val="2"/>
    </font>
    <font>
      <b/>
      <sz val="10"/>
      <color indexed="9"/>
      <name val="Arial"/>
      <family val="2"/>
    </font>
    <font>
      <b/>
      <sz val="15"/>
      <color indexed="56"/>
      <name val="Arial"/>
      <family val="2"/>
    </font>
    <font>
      <b/>
      <sz val="13"/>
      <color indexed="56"/>
      <name val="Arial"/>
      <family val="2"/>
    </font>
    <font>
      <b/>
      <sz val="11"/>
      <color indexed="56"/>
      <name val="Arial"/>
      <family val="2"/>
    </font>
    <font>
      <sz val="10"/>
      <color indexed="52"/>
      <name val="Arial"/>
      <family val="2"/>
    </font>
    <font>
      <b/>
      <sz val="10"/>
      <color theme="1"/>
      <name val="Arial"/>
      <family val="2"/>
    </font>
    <font>
      <b/>
      <i/>
      <sz val="10"/>
      <color theme="1"/>
      <name val="Arial"/>
      <family val="2"/>
    </font>
    <font>
      <sz val="10"/>
      <color theme="1"/>
      <name val="Symbol"/>
      <family val="1"/>
      <charset val="2"/>
    </font>
    <font>
      <b/>
      <sz val="10"/>
      <name val="Arial"/>
      <family val="2"/>
    </font>
    <font>
      <b/>
      <sz val="10"/>
      <name val="Symbol"/>
      <family val="1"/>
      <charset val="2"/>
    </font>
    <font>
      <i/>
      <sz val="10"/>
      <color theme="1"/>
      <name val="Arial"/>
      <family val="2"/>
    </font>
    <font>
      <b/>
      <u/>
      <sz val="10"/>
      <color theme="1"/>
      <name val="Arial"/>
      <family val="2"/>
    </font>
    <font>
      <b/>
      <sz val="10"/>
      <color indexed="8"/>
      <name val="Arial"/>
      <family val="2"/>
    </font>
    <font>
      <sz val="20"/>
      <name val="Calibri"/>
      <family val="2"/>
    </font>
    <font>
      <sz val="10"/>
      <color rgb="FFFF0000"/>
      <name val="Arial"/>
      <family val="2"/>
    </font>
    <font>
      <u/>
      <sz val="10"/>
      <color indexed="8"/>
      <name val="Arial"/>
      <family val="2"/>
    </font>
    <font>
      <u/>
      <sz val="10"/>
      <color theme="1"/>
      <name val="Arial"/>
      <family val="2"/>
    </font>
    <font>
      <u/>
      <sz val="10"/>
      <name val="Arial"/>
      <family val="2"/>
    </font>
    <font>
      <b/>
      <sz val="16"/>
      <color theme="1"/>
      <name val="Calibri"/>
      <family val="2"/>
      <scheme val="minor"/>
    </font>
    <font>
      <b/>
      <sz val="12"/>
      <color theme="1"/>
      <name val="Arial"/>
      <family val="2"/>
    </font>
    <font>
      <i/>
      <sz val="10"/>
      <name val="Arial"/>
      <family val="2"/>
    </font>
    <font>
      <b/>
      <sz val="10"/>
      <name val="Calibri"/>
      <family val="2"/>
    </font>
    <font>
      <i/>
      <sz val="10"/>
      <color rgb="FFFF0000"/>
      <name val="Arial"/>
      <family val="2"/>
    </font>
    <font>
      <b/>
      <sz val="11"/>
      <color rgb="FFFF0000"/>
      <name val="Calibri"/>
      <family val="2"/>
      <scheme val="minor"/>
    </font>
  </fonts>
  <fills count="44">
    <fill>
      <patternFill patternType="none"/>
    </fill>
    <fill>
      <patternFill patternType="gray125"/>
    </fill>
    <fill>
      <patternFill patternType="solid">
        <fgColor rgb="FFFFFFCC"/>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indexed="3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gray0625"/>
    </fill>
    <fill>
      <patternFill patternType="solid">
        <fgColor indexed="43"/>
      </patternFill>
    </fill>
    <fill>
      <patternFill patternType="solid">
        <fgColor indexed="26"/>
        <bgColor indexed="64"/>
      </patternFill>
    </fill>
    <fill>
      <patternFill patternType="solid">
        <fgColor indexed="27"/>
        <bgColor indexed="64"/>
      </patternFill>
    </fill>
    <fill>
      <patternFill patternType="solid">
        <fgColor indexed="40"/>
        <bgColor indexed="64"/>
      </patternFill>
    </fill>
    <fill>
      <patternFill patternType="solid">
        <fgColor indexed="9"/>
        <bgColor indexed="64"/>
      </patternFill>
    </fill>
    <fill>
      <patternFill patternType="solid">
        <fgColor indexed="18"/>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rgb="FFD8E4BA"/>
        <bgColor indexed="64"/>
      </patternFill>
    </fill>
    <fill>
      <patternFill patternType="solid">
        <fgColor rgb="FFF0CAE6"/>
        <bgColor indexed="64"/>
      </patternFill>
    </fill>
    <fill>
      <patternFill patternType="solid">
        <fgColor theme="6" tint="0.59999389629810485"/>
        <bgColor indexed="64"/>
      </patternFill>
    </fill>
    <fill>
      <patternFill patternType="solid">
        <fgColor theme="2"/>
        <bgColor indexed="64"/>
      </patternFill>
    </fill>
    <fill>
      <patternFill patternType="solid">
        <fgColor rgb="FFFFE181"/>
        <bgColor indexed="64"/>
      </patternFill>
    </fill>
    <fill>
      <patternFill patternType="solid">
        <fgColor rgb="FF92D050"/>
        <bgColor indexed="64"/>
      </patternFill>
    </fill>
    <fill>
      <patternFill patternType="solid">
        <fgColor theme="6" tint="0.399975585192419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251">
    <xf numFmtId="0" fontId="0" fillId="0" borderId="0"/>
    <xf numFmtId="9" fontId="2" fillId="0" borderId="0" applyFont="0" applyFill="0" applyBorder="0" applyAlignment="0" applyProtection="0"/>
    <xf numFmtId="0" fontId="3" fillId="0" borderId="0"/>
    <xf numFmtId="0" fontId="3" fillId="3" borderId="1" applyNumberFormat="0" applyFont="0" applyBorder="0" applyAlignment="0">
      <alignment horizontal="center" wrapText="1"/>
    </xf>
    <xf numFmtId="3" fontId="4" fillId="4" borderId="3" applyNumberFormat="0" applyBorder="0" applyAlignment="0">
      <alignment vertical="center"/>
      <protection locked="0"/>
    </xf>
    <xf numFmtId="0" fontId="5" fillId="5" borderId="0" applyNumberFormat="0" applyFont="0" applyBorder="0" applyAlignment="0"/>
    <xf numFmtId="0" fontId="3" fillId="3" borderId="0" applyNumberFormat="0" applyFont="0" applyFill="0" applyBorder="0" applyAlignment="0"/>
    <xf numFmtId="3" fontId="6" fillId="6" borderId="1" applyNumberFormat="0" applyBorder="0">
      <alignment horizontal="right" vertical="center" wrapText="1" indent="1"/>
    </xf>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9" fillId="17"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7"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9" fillId="17"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4"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4" borderId="0" applyNumberFormat="0" applyBorder="0" applyAlignment="0" applyProtection="0"/>
    <xf numFmtId="0" fontId="11" fillId="25" borderId="5" applyNumberFormat="0" applyAlignment="0" applyProtection="0"/>
    <xf numFmtId="0" fontId="12" fillId="0" borderId="0" applyNumberFormat="0" applyFill="0" applyBorder="0" applyAlignment="0" applyProtection="0"/>
    <xf numFmtId="0" fontId="13" fillId="8" borderId="0" applyNumberFormat="0" applyBorder="0" applyAlignment="0" applyProtection="0"/>
    <xf numFmtId="0" fontId="14" fillId="25" borderId="6" applyNumberFormat="0" applyAlignment="0" applyProtection="0"/>
    <xf numFmtId="0" fontId="14" fillId="25" borderId="6" applyNumberFormat="0" applyAlignment="0" applyProtection="0"/>
    <xf numFmtId="0" fontId="14" fillId="25" borderId="6" applyNumberFormat="0" applyAlignment="0" applyProtection="0"/>
    <xf numFmtId="0" fontId="14" fillId="25" borderId="6" applyNumberFormat="0" applyAlignment="0" applyProtection="0"/>
    <xf numFmtId="0" fontId="15" fillId="0" borderId="7" applyNumberFormat="0" applyFill="0" applyAlignment="0" applyProtection="0"/>
    <xf numFmtId="0" fontId="16" fillId="26" borderId="8" applyNumberFormat="0" applyAlignment="0" applyProtection="0"/>
    <xf numFmtId="0" fontId="15" fillId="0" borderId="7" applyNumberFormat="0" applyFill="0" applyAlignment="0" applyProtection="0"/>
    <xf numFmtId="0" fontId="16" fillId="26" borderId="8" applyNumberFormat="0" applyAlignment="0" applyProtection="0"/>
    <xf numFmtId="0" fontId="9"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4" borderId="0" applyNumberFormat="0" applyBorder="0" applyAlignment="0" applyProtection="0"/>
    <xf numFmtId="0" fontId="3" fillId="27" borderId="9" applyNumberFormat="0" applyFont="0" applyAlignment="0" applyProtection="0"/>
    <xf numFmtId="3" fontId="17" fillId="0" borderId="3" applyBorder="0">
      <alignment vertical="center"/>
      <protection locked="0"/>
    </xf>
    <xf numFmtId="164" fontId="3" fillId="0" borderId="0" applyFont="0" applyFill="0" applyBorder="0" applyAlignment="0" applyProtection="0"/>
    <xf numFmtId="0" fontId="18" fillId="12" borderId="6" applyNumberFormat="0" applyAlignment="0" applyProtection="0"/>
    <xf numFmtId="0" fontId="3" fillId="28" borderId="3" applyBorder="0"/>
    <xf numFmtId="0" fontId="3" fillId="28" borderId="3" applyBorder="0"/>
    <xf numFmtId="0" fontId="3" fillId="28" borderId="3" applyBorder="0"/>
    <xf numFmtId="0" fontId="18" fillId="12" borderId="6" applyNumberFormat="0" applyAlignment="0" applyProtection="0"/>
    <xf numFmtId="0" fontId="19" fillId="0" borderId="10" applyNumberFormat="0" applyFill="0" applyAlignment="0" applyProtection="0"/>
    <xf numFmtId="0" fontId="20" fillId="0" borderId="0" applyNumberFormat="0" applyFill="0" applyBorder="0" applyAlignment="0" applyProtection="0"/>
    <xf numFmtId="166" fontId="3" fillId="0" borderId="0" applyFont="0" applyFill="0" applyBorder="0" applyAlignment="0" applyProtection="0"/>
    <xf numFmtId="0" fontId="20" fillId="0" borderId="0" applyNumberFormat="0" applyFill="0" applyBorder="0" applyAlignment="0" applyProtection="0"/>
    <xf numFmtId="0" fontId="21" fillId="9" borderId="0" applyNumberFormat="0" applyBorder="0" applyAlignment="0" applyProtection="0"/>
    <xf numFmtId="0" fontId="22" fillId="9" borderId="0" applyNumberFormat="0" applyBorder="0" applyAlignment="0" applyProtection="0"/>
    <xf numFmtId="0" fontId="23" fillId="0" borderId="11" applyNumberFormat="0" applyFill="0" applyAlignment="0" applyProtection="0"/>
    <xf numFmtId="0" fontId="24" fillId="0" borderId="12" applyNumberFormat="0" applyFill="0" applyAlignment="0" applyProtection="0"/>
    <xf numFmtId="0" fontId="25" fillId="0" borderId="13" applyNumberFormat="0" applyFill="0" applyAlignment="0" applyProtection="0"/>
    <xf numFmtId="0" fontId="25" fillId="0" borderId="0" applyNumberFormat="0" applyFill="0" applyBorder="0" applyAlignment="0" applyProtection="0"/>
    <xf numFmtId="0" fontId="7" fillId="27" borderId="9" applyNumberFormat="0" applyFont="0" applyAlignment="0" applyProtection="0"/>
    <xf numFmtId="0" fontId="13" fillId="8" borderId="0" applyNumberFormat="0" applyBorder="0" applyAlignment="0" applyProtection="0"/>
    <xf numFmtId="0" fontId="26" fillId="0" borderId="0" applyNumberFormat="0" applyFill="0" applyBorder="0" applyAlignment="0" applyProtection="0">
      <alignment vertical="top"/>
      <protection locked="0"/>
    </xf>
    <xf numFmtId="0" fontId="21" fillId="9" borderId="0" applyNumberFormat="0" applyBorder="0" applyAlignment="0" applyProtection="0"/>
    <xf numFmtId="0" fontId="18" fillId="12" borderId="6" applyNumberFormat="0" applyAlignment="0" applyProtection="0"/>
    <xf numFmtId="0" fontId="13" fillId="8" borderId="0" applyNumberFormat="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8" fontId="3" fillId="0" borderId="0" applyFont="0" applyFill="0" applyBorder="0" applyAlignment="0" applyProtection="0"/>
    <xf numFmtId="169"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7" fontId="3" fillId="0" borderId="0" applyFont="0" applyFill="0" applyBorder="0" applyAlignment="0" applyProtection="0"/>
    <xf numFmtId="0" fontId="14" fillId="25" borderId="6" applyNumberFormat="0" applyAlignment="0" applyProtection="0"/>
    <xf numFmtId="0" fontId="15" fillId="0" borderId="7" applyNumberFormat="0" applyFill="0" applyAlignment="0" applyProtection="0"/>
    <xf numFmtId="0" fontId="15" fillId="0" borderId="7" applyNumberFormat="0" applyFill="0" applyAlignment="0" applyProtection="0"/>
    <xf numFmtId="170" fontId="3" fillId="0" borderId="0" applyFont="0" applyFill="0" applyBorder="0" applyAlignment="0" applyProtection="0"/>
    <xf numFmtId="164" fontId="3"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173" fontId="28" fillId="0" borderId="2" applyBorder="0">
      <alignment horizontal="center" vertical="center" wrapText="1"/>
    </xf>
    <xf numFmtId="174" fontId="3" fillId="0" borderId="0"/>
    <xf numFmtId="175" fontId="3" fillId="0" borderId="0"/>
    <xf numFmtId="0" fontId="3" fillId="0" borderId="0"/>
    <xf numFmtId="0" fontId="3" fillId="0" borderId="0" applyFill="0" applyBorder="0"/>
    <xf numFmtId="0" fontId="3" fillId="27" borderId="9" applyNumberFormat="0" applyFont="0" applyAlignment="0" applyProtection="0"/>
    <xf numFmtId="0" fontId="3" fillId="27" borderId="9" applyNumberFormat="0" applyFont="0" applyAlignment="0" applyProtection="0"/>
    <xf numFmtId="0" fontId="3" fillId="27" borderId="9" applyNumberFormat="0" applyFont="0" applyAlignment="0" applyProtection="0"/>
    <xf numFmtId="0" fontId="29" fillId="0" borderId="0" applyNumberFormat="0" applyFill="0" applyBorder="0" applyAlignment="0" applyProtection="0"/>
    <xf numFmtId="0" fontId="23" fillId="0" borderId="11" applyNumberFormat="0" applyFill="0" applyAlignment="0" applyProtection="0"/>
    <xf numFmtId="0" fontId="24" fillId="0" borderId="12" applyNumberFormat="0" applyFill="0" applyAlignment="0" applyProtection="0"/>
    <xf numFmtId="0" fontId="25" fillId="0" borderId="13" applyNumberFormat="0" applyFill="0" applyAlignment="0" applyProtection="0"/>
    <xf numFmtId="0" fontId="25" fillId="0" borderId="0" applyNumberFormat="0" applyFill="0" applyBorder="0" applyAlignment="0" applyProtection="0"/>
    <xf numFmtId="0" fontId="11" fillId="25" borderId="5" applyNumberFormat="0" applyAlignment="0" applyProtection="0"/>
    <xf numFmtId="9" fontId="17" fillId="0" borderId="1">
      <alignment vertical="center"/>
    </xf>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4" fillId="30" borderId="0" applyNumberFormat="0" applyBorder="0">
      <alignment horizontal="right"/>
      <protection locked="0"/>
    </xf>
    <xf numFmtId="0" fontId="3" fillId="28" borderId="0" applyNumberFormat="0" applyFont="0" applyBorder="0" applyAlignment="0"/>
    <xf numFmtId="0" fontId="3" fillId="4" borderId="0" applyNumberFormat="0" applyBorder="0">
      <alignment horizontal="center" vertical="center" wrapText="1"/>
    </xf>
    <xf numFmtId="0" fontId="3" fillId="4" borderId="0" applyNumberFormat="0" applyBorder="0">
      <alignment horizontal="center" vertical="center" wrapText="1"/>
    </xf>
    <xf numFmtId="165" fontId="4" fillId="31" borderId="1" applyNumberFormat="0" applyBorder="0" applyAlignment="0">
      <alignment horizontal="right"/>
      <protection locked="0"/>
    </xf>
    <xf numFmtId="0" fontId="3" fillId="5" borderId="0" applyNumberFormat="0" applyFont="0" applyBorder="0" applyAlignment="0"/>
    <xf numFmtId="0" fontId="3" fillId="5" borderId="0" applyNumberFormat="0" applyFont="0" applyBorder="0" applyAlignment="0"/>
    <xf numFmtId="0" fontId="30" fillId="0" borderId="3" applyFill="0" applyBorder="0">
      <alignment horizontal="center" vertical="center"/>
    </xf>
    <xf numFmtId="10" fontId="31" fillId="0" borderId="14" applyNumberFormat="0" applyBorder="0" applyAlignment="0"/>
    <xf numFmtId="0" fontId="3" fillId="3" borderId="1">
      <alignment horizontal="center" wrapText="1"/>
    </xf>
    <xf numFmtId="0" fontId="3" fillId="3" borderId="1">
      <alignment horizontal="left"/>
    </xf>
    <xf numFmtId="3" fontId="3" fillId="31" borderId="1">
      <alignment horizontal="right"/>
      <protection locked="0"/>
    </xf>
    <xf numFmtId="176" fontId="3" fillId="31" borderId="1">
      <alignment horizontal="right"/>
      <protection locked="0"/>
    </xf>
    <xf numFmtId="0" fontId="3" fillId="0" borderId="0" applyNumberFormat="0" applyFont="0" applyBorder="0" applyAlignment="0"/>
    <xf numFmtId="0" fontId="4" fillId="30" borderId="0" applyNumberFormat="0" applyBorder="0">
      <alignment horizontal="right"/>
      <protection locked="0"/>
    </xf>
    <xf numFmtId="3" fontId="32" fillId="32" borderId="1" applyBorder="0"/>
    <xf numFmtId="0" fontId="3" fillId="28" borderId="0" applyBorder="0"/>
    <xf numFmtId="0" fontId="3" fillId="28" borderId="0" applyBorder="0"/>
    <xf numFmtId="0" fontId="3" fillId="3" borderId="1" applyNumberFormat="0" applyFont="0" applyBorder="0" applyAlignment="0">
      <alignment horizontal="center" wrapText="1"/>
    </xf>
    <xf numFmtId="3" fontId="4" fillId="31" borderId="3" applyNumberFormat="0" applyBorder="0" applyAlignment="0">
      <alignment vertical="center"/>
      <protection locked="0"/>
    </xf>
    <xf numFmtId="3" fontId="4" fillId="4" borderId="3" applyNumberFormat="0" applyBorder="0" applyAlignment="0">
      <alignment vertical="center"/>
      <protection locked="0"/>
    </xf>
    <xf numFmtId="0" fontId="31" fillId="0" borderId="0" applyNumberFormat="0" applyBorder="0" applyAlignment="0"/>
    <xf numFmtId="0" fontId="33" fillId="32" borderId="4" applyNumberFormat="0" applyFont="0" applyBorder="0" applyAlignment="0"/>
    <xf numFmtId="0" fontId="34" fillId="0" borderId="0" applyFill="0" applyBorder="0">
      <alignment horizontal="center" vertical="center"/>
    </xf>
    <xf numFmtId="0" fontId="21" fillId="9" borderId="0" applyNumberFormat="0" applyBorder="0" applyAlignment="0" applyProtection="0"/>
    <xf numFmtId="0" fontId="35" fillId="8" borderId="0" applyNumberFormat="0" applyBorder="0" applyAlignment="0" applyProtection="0"/>
    <xf numFmtId="0" fontId="20" fillId="0" borderId="0" applyNumberFormat="0" applyFill="0" applyBorder="0" applyAlignment="0" applyProtection="0"/>
    <xf numFmtId="0" fontId="11" fillId="25" borderId="5" applyNumberFormat="0" applyAlignment="0" applyProtection="0"/>
    <xf numFmtId="0" fontId="3" fillId="0" borderId="0" applyFill="0" applyBorder="0"/>
    <xf numFmtId="0" fontId="3" fillId="0" borderId="0"/>
    <xf numFmtId="0" fontId="33" fillId="0" borderId="0"/>
    <xf numFmtId="0" fontId="1" fillId="0" borderId="0"/>
    <xf numFmtId="0" fontId="3" fillId="0" borderId="0"/>
    <xf numFmtId="0" fontId="5" fillId="0" borderId="0">
      <protection locked="0"/>
    </xf>
    <xf numFmtId="0" fontId="3" fillId="0" borderId="0" applyNumberFormat="0" applyFill="0" applyBorder="0" applyAlignment="0" applyProtection="0"/>
    <xf numFmtId="0" fontId="19" fillId="0" borderId="10" applyNumberFormat="0" applyFill="0" applyAlignment="0" applyProtection="0"/>
    <xf numFmtId="0" fontId="18" fillId="12" borderId="6" applyNumberFormat="0" applyAlignment="0" applyProtection="0"/>
    <xf numFmtId="0" fontId="36" fillId="33" borderId="0">
      <alignment horizontal="right" vertical="top" wrapText="1"/>
    </xf>
    <xf numFmtId="38" fontId="36" fillId="33" borderId="0">
      <alignment horizontal="right" vertical="top" wrapText="1"/>
    </xf>
    <xf numFmtId="176" fontId="36" fillId="33" borderId="0">
      <alignment horizontal="right" vertical="top" wrapText="1"/>
    </xf>
    <xf numFmtId="0" fontId="37" fillId="34" borderId="0">
      <alignment horizontal="centerContinuous" vertical="top" wrapText="1"/>
    </xf>
    <xf numFmtId="0" fontId="38" fillId="32" borderId="0">
      <alignment horizontal="right" wrapText="1"/>
    </xf>
    <xf numFmtId="0" fontId="16" fillId="26" borderId="8" applyNumberFormat="0" applyAlignment="0" applyProtection="0"/>
    <xf numFmtId="0" fontId="12"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3" fillId="0" borderId="11" applyNumberFormat="0" applyFill="0" applyAlignment="0" applyProtection="0"/>
    <xf numFmtId="0" fontId="24" fillId="0" borderId="12" applyNumberFormat="0" applyFill="0" applyAlignment="0" applyProtection="0"/>
    <xf numFmtId="0" fontId="25" fillId="0" borderId="13" applyNumberFormat="0" applyFill="0" applyAlignment="0" applyProtection="0"/>
    <xf numFmtId="0" fontId="25" fillId="0" borderId="0" applyNumberFormat="0" applyFill="0" applyBorder="0" applyAlignment="0" applyProtection="0"/>
    <xf numFmtId="0" fontId="29" fillId="0" borderId="0" applyNumberFormat="0" applyFill="0" applyBorder="0" applyAlignment="0" applyProtection="0"/>
    <xf numFmtId="0" fontId="23" fillId="0" borderId="11" applyNumberFormat="0" applyFill="0" applyAlignment="0" applyProtection="0"/>
    <xf numFmtId="0" fontId="24" fillId="0" borderId="12" applyNumberFormat="0" applyFill="0" applyAlignment="0" applyProtection="0"/>
    <xf numFmtId="0" fontId="25" fillId="0" borderId="13" applyNumberFormat="0" applyFill="0" applyAlignment="0" applyProtection="0"/>
    <xf numFmtId="0" fontId="25" fillId="0" borderId="0" applyNumberFormat="0" applyFill="0" applyBorder="0" applyAlignment="0" applyProtection="0"/>
    <xf numFmtId="0" fontId="29" fillId="0" borderId="0" applyNumberFormat="0" applyFill="0" applyBorder="0" applyAlignment="0" applyProtection="0"/>
    <xf numFmtId="0" fontId="19" fillId="0" borderId="10" applyNumberFormat="0" applyFill="0" applyAlignment="0" applyProtection="0"/>
    <xf numFmtId="0" fontId="19" fillId="0" borderId="10" applyNumberFormat="0" applyFill="0" applyAlignment="0" applyProtection="0"/>
    <xf numFmtId="0" fontId="11" fillId="25" borderId="5" applyNumberFormat="0" applyAlignment="0" applyProtection="0"/>
    <xf numFmtId="0" fontId="29" fillId="0" borderId="0" applyNumberFormat="0" applyFill="0" applyBorder="0" applyAlignment="0" applyProtection="0"/>
    <xf numFmtId="0" fontId="39" fillId="0" borderId="11" applyNumberFormat="0" applyFill="0" applyAlignment="0" applyProtection="0"/>
    <xf numFmtId="0" fontId="40" fillId="0" borderId="12" applyNumberFormat="0" applyFill="0" applyAlignment="0" applyProtection="0"/>
    <xf numFmtId="0" fontId="41" fillId="0" borderId="13" applyNumberFormat="0" applyFill="0" applyAlignment="0" applyProtection="0"/>
    <xf numFmtId="0" fontId="41" fillId="0" borderId="0" applyNumberFormat="0" applyFill="0" applyBorder="0" applyAlignment="0" applyProtection="0"/>
    <xf numFmtId="0" fontId="29" fillId="0" borderId="0" applyNumberFormat="0" applyFill="0" applyBorder="0" applyAlignment="0" applyProtection="0"/>
    <xf numFmtId="0" fontId="13" fillId="8" borderId="0" applyNumberFormat="0" applyBorder="0" applyAlignment="0" applyProtection="0"/>
    <xf numFmtId="0" fontId="21" fillId="9" borderId="0" applyNumberFormat="0" applyBorder="0" applyAlignment="0" applyProtection="0"/>
    <xf numFmtId="0" fontId="12" fillId="0" borderId="0" applyNumberFormat="0" applyFill="0" applyBorder="0" applyAlignment="0" applyProtection="0"/>
    <xf numFmtId="0" fontId="16" fillId="26" borderId="8" applyNumberFormat="0" applyAlignment="0" applyProtection="0"/>
    <xf numFmtId="0" fontId="42" fillId="0" borderId="7"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38" fillId="26" borderId="8" applyNumberFormat="0" applyAlignment="0" applyProtection="0"/>
    <xf numFmtId="0" fontId="3" fillId="0" borderId="0"/>
  </cellStyleXfs>
  <cellXfs count="235">
    <xf numFmtId="0" fontId="0" fillId="0" borderId="0" xfId="0"/>
    <xf numFmtId="0" fontId="43" fillId="0" borderId="0" xfId="0" applyFont="1"/>
    <xf numFmtId="165" fontId="0" fillId="0" borderId="0" xfId="0" applyNumberFormat="1"/>
    <xf numFmtId="0" fontId="0" fillId="0" borderId="0" xfId="0" applyAlignment="1">
      <alignment horizontal="right"/>
    </xf>
    <xf numFmtId="2" fontId="0" fillId="0" borderId="0" xfId="0" applyNumberFormat="1"/>
    <xf numFmtId="0" fontId="3" fillId="0" borderId="0" xfId="250"/>
    <xf numFmtId="0" fontId="0" fillId="0" borderId="0" xfId="0" applyAlignment="1">
      <alignment horizontal="center"/>
    </xf>
    <xf numFmtId="9" fontId="0" fillId="0" borderId="0" xfId="1" applyFont="1"/>
    <xf numFmtId="176" fontId="0" fillId="0" borderId="0" xfId="1" applyNumberFormat="1" applyFont="1"/>
    <xf numFmtId="0" fontId="46" fillId="0" borderId="0" xfId="250" applyFont="1"/>
    <xf numFmtId="0" fontId="46" fillId="0" borderId="0" xfId="250" applyFont="1" applyAlignment="1">
      <alignment horizontal="right"/>
    </xf>
    <xf numFmtId="176" fontId="0" fillId="0" borderId="0" xfId="1" applyNumberFormat="1" applyFont="1" applyFill="1"/>
    <xf numFmtId="0" fontId="3" fillId="0" borderId="0" xfId="250" applyAlignment="1">
      <alignment horizontal="center"/>
    </xf>
    <xf numFmtId="0" fontId="3" fillId="0" borderId="0" xfId="250" applyAlignment="1">
      <alignment horizontal="right"/>
    </xf>
    <xf numFmtId="9" fontId="0" fillId="0" borderId="0" xfId="1" applyFont="1" applyFill="1"/>
    <xf numFmtId="3" fontId="3" fillId="2" borderId="1" xfId="0" applyNumberFormat="1" applyFont="1" applyFill="1" applyBorder="1" applyAlignment="1">
      <alignment horizontal="right"/>
    </xf>
    <xf numFmtId="3" fontId="3" fillId="35" borderId="1" xfId="0" quotePrefix="1" applyNumberFormat="1" applyFont="1" applyFill="1" applyBorder="1" applyAlignment="1">
      <alignment horizontal="right"/>
    </xf>
    <xf numFmtId="0" fontId="3" fillId="36" borderId="1" xfId="0" applyFont="1" applyFill="1" applyBorder="1" applyAlignment="1">
      <alignment horizontal="right"/>
    </xf>
    <xf numFmtId="165" fontId="3" fillId="0" borderId="0" xfId="250" applyNumberFormat="1"/>
    <xf numFmtId="0" fontId="48" fillId="0" borderId="0" xfId="0" applyFont="1"/>
    <xf numFmtId="0" fontId="49" fillId="0" borderId="0" xfId="0" applyFont="1"/>
    <xf numFmtId="0" fontId="0" fillId="41" borderId="1" xfId="0" applyFill="1" applyBorder="1"/>
    <xf numFmtId="0" fontId="50" fillId="0" borderId="0" xfId="0" applyFont="1" applyAlignment="1">
      <alignment horizontal="center"/>
    </xf>
    <xf numFmtId="3" fontId="3" fillId="0" borderId="0" xfId="0" applyNumberFormat="1" applyFont="1" applyAlignment="1">
      <alignment horizontal="center"/>
    </xf>
    <xf numFmtId="176" fontId="0" fillId="41" borderId="0" xfId="1" applyNumberFormat="1" applyFont="1" applyFill="1" applyBorder="1"/>
    <xf numFmtId="0" fontId="8" fillId="0" borderId="0" xfId="0" applyFont="1"/>
    <xf numFmtId="3" fontId="3" fillId="35" borderId="17" xfId="0" quotePrefix="1" applyNumberFormat="1" applyFont="1" applyFill="1" applyBorder="1" applyAlignment="1">
      <alignment horizontal="right"/>
    </xf>
    <xf numFmtId="0" fontId="46" fillId="40" borderId="4" xfId="250" applyFont="1" applyFill="1" applyBorder="1" applyAlignment="1">
      <alignment horizontal="right"/>
    </xf>
    <xf numFmtId="0" fontId="3" fillId="40" borderId="19" xfId="250" applyFill="1" applyBorder="1" applyAlignment="1">
      <alignment horizontal="right"/>
    </xf>
    <xf numFmtId="0" fontId="3" fillId="40" borderId="20" xfId="250" applyFill="1" applyBorder="1" applyAlignment="1">
      <alignment horizontal="right"/>
    </xf>
    <xf numFmtId="0" fontId="3" fillId="40" borderId="1" xfId="0" applyFont="1" applyFill="1" applyBorder="1" applyAlignment="1">
      <alignment horizontal="center" vertical="center" wrapText="1"/>
    </xf>
    <xf numFmtId="0" fontId="3" fillId="40" borderId="16" xfId="0" applyFont="1" applyFill="1" applyBorder="1" applyAlignment="1">
      <alignment horizontal="center" vertical="center" wrapText="1"/>
    </xf>
    <xf numFmtId="49" fontId="2" fillId="37" borderId="1" xfId="173" applyNumberFormat="1" applyFont="1" applyFill="1" applyBorder="1" applyAlignment="1" applyProtection="1">
      <alignment horizontal="center" vertical="center"/>
    </xf>
    <xf numFmtId="3" fontId="3" fillId="35" borderId="20" xfId="0" quotePrefix="1" applyNumberFormat="1" applyFont="1" applyFill="1" applyBorder="1" applyAlignment="1">
      <alignment horizontal="right"/>
    </xf>
    <xf numFmtId="3" fontId="3" fillId="35" borderId="2" xfId="0" quotePrefix="1" applyNumberFormat="1" applyFont="1" applyFill="1" applyBorder="1" applyAlignment="1">
      <alignment horizontal="right"/>
    </xf>
    <xf numFmtId="3" fontId="3" fillId="35" borderId="21" xfId="0" quotePrefix="1" applyNumberFormat="1" applyFont="1" applyFill="1" applyBorder="1" applyAlignment="1">
      <alignment horizontal="right"/>
    </xf>
    <xf numFmtId="3" fontId="3" fillId="35" borderId="22" xfId="0" quotePrefix="1" applyNumberFormat="1" applyFont="1" applyFill="1" applyBorder="1" applyAlignment="1">
      <alignment horizontal="right"/>
    </xf>
    <xf numFmtId="3" fontId="0" fillId="38" borderId="1" xfId="0" applyNumberFormat="1" applyFill="1" applyBorder="1" applyAlignment="1">
      <alignment horizontal="right"/>
    </xf>
    <xf numFmtId="0" fontId="3" fillId="40" borderId="1" xfId="250" applyFill="1" applyBorder="1"/>
    <xf numFmtId="49" fontId="50" fillId="40" borderId="31" xfId="0" applyNumberFormat="1" applyFont="1" applyFill="1" applyBorder="1" applyAlignment="1">
      <alignment horizontal="center" vertical="center"/>
    </xf>
    <xf numFmtId="3" fontId="50" fillId="38" borderId="15" xfId="0" applyNumberFormat="1" applyFont="1" applyFill="1" applyBorder="1" applyAlignment="1">
      <alignment horizontal="center" vertical="center"/>
    </xf>
    <xf numFmtId="3" fontId="0" fillId="0" borderId="0" xfId="0" applyNumberFormat="1"/>
    <xf numFmtId="0" fontId="3" fillId="40" borderId="1" xfId="250" applyFill="1" applyBorder="1" applyAlignment="1">
      <alignment horizontal="right"/>
    </xf>
    <xf numFmtId="10" fontId="2" fillId="37" borderId="2" xfId="173" applyNumberFormat="1" applyFont="1" applyFill="1" applyBorder="1" applyAlignment="1" applyProtection="1">
      <alignment vertical="center"/>
    </xf>
    <xf numFmtId="3" fontId="0" fillId="38" borderId="1" xfId="0" applyNumberFormat="1" applyFill="1" applyBorder="1" applyAlignment="1">
      <alignment horizontal="center"/>
    </xf>
    <xf numFmtId="0" fontId="52" fillId="0" borderId="0" xfId="0" applyFont="1"/>
    <xf numFmtId="0" fontId="3" fillId="0" borderId="0" xfId="0" applyFont="1"/>
    <xf numFmtId="0" fontId="46" fillId="40" borderId="1" xfId="250" applyFont="1" applyFill="1" applyBorder="1" applyAlignment="1">
      <alignment horizontal="center"/>
    </xf>
    <xf numFmtId="0" fontId="47" fillId="40" borderId="1" xfId="250" applyFont="1" applyFill="1" applyBorder="1" applyAlignment="1">
      <alignment horizontal="center"/>
    </xf>
    <xf numFmtId="0" fontId="46" fillId="40" borderId="1" xfId="250" applyFont="1" applyFill="1" applyBorder="1"/>
    <xf numFmtId="0" fontId="3" fillId="40" borderId="1" xfId="250" applyFill="1" applyBorder="1" applyAlignment="1">
      <alignment horizontal="center"/>
    </xf>
    <xf numFmtId="176" fontId="0" fillId="39" borderId="1" xfId="1" applyNumberFormat="1" applyFont="1" applyFill="1" applyBorder="1"/>
    <xf numFmtId="3" fontId="0" fillId="41" borderId="1" xfId="0" applyNumberFormat="1" applyFill="1" applyBorder="1" applyAlignment="1">
      <alignment horizontal="right"/>
    </xf>
    <xf numFmtId="3" fontId="0" fillId="41" borderId="22" xfId="0" applyNumberFormat="1" applyFill="1" applyBorder="1" applyAlignment="1">
      <alignment horizontal="right"/>
    </xf>
    <xf numFmtId="3" fontId="0" fillId="41" borderId="2" xfId="0" applyNumberFormat="1" applyFill="1" applyBorder="1" applyAlignment="1">
      <alignment horizontal="right"/>
    </xf>
    <xf numFmtId="0" fontId="3" fillId="40" borderId="17" xfId="250" applyFill="1" applyBorder="1" applyAlignment="1">
      <alignment horizontal="center"/>
    </xf>
    <xf numFmtId="165" fontId="0" fillId="39" borderId="1" xfId="1" applyNumberFormat="1" applyFont="1" applyFill="1" applyBorder="1"/>
    <xf numFmtId="0" fontId="0" fillId="40" borderId="4" xfId="0" applyFill="1" applyBorder="1"/>
    <xf numFmtId="0" fontId="0" fillId="40" borderId="20" xfId="0" applyFill="1" applyBorder="1"/>
    <xf numFmtId="0" fontId="0" fillId="40" borderId="33" xfId="0" applyFill="1" applyBorder="1"/>
    <xf numFmtId="0" fontId="0" fillId="40" borderId="21" xfId="0" applyFill="1" applyBorder="1"/>
    <xf numFmtId="0" fontId="0" fillId="40" borderId="19" xfId="0" applyFill="1" applyBorder="1"/>
    <xf numFmtId="0" fontId="48" fillId="40" borderId="22" xfId="0" applyFont="1" applyFill="1" applyBorder="1" applyAlignment="1">
      <alignment horizontal="center"/>
    </xf>
    <xf numFmtId="0" fontId="0" fillId="40" borderId="2" xfId="0" applyFill="1" applyBorder="1" applyAlignment="1">
      <alignment horizontal="center"/>
    </xf>
    <xf numFmtId="0" fontId="0" fillId="40" borderId="3" xfId="0" applyFill="1" applyBorder="1" applyAlignment="1">
      <alignment horizontal="center"/>
    </xf>
    <xf numFmtId="0" fontId="0" fillId="40" borderId="22" xfId="0" applyFill="1" applyBorder="1" applyAlignment="1">
      <alignment horizontal="center"/>
    </xf>
    <xf numFmtId="3" fontId="0" fillId="35" borderId="1" xfId="0" applyNumberFormat="1" applyFill="1" applyBorder="1" applyAlignment="1">
      <alignment horizontal="right"/>
    </xf>
    <xf numFmtId="0" fontId="0" fillId="40" borderId="4" xfId="0" applyFill="1" applyBorder="1" applyAlignment="1">
      <alignment horizontal="right"/>
    </xf>
    <xf numFmtId="0" fontId="0" fillId="40" borderId="32" xfId="0" applyFill="1" applyBorder="1" applyAlignment="1">
      <alignment horizontal="right"/>
    </xf>
    <xf numFmtId="0" fontId="0" fillId="40" borderId="0" xfId="0" applyFill="1" applyAlignment="1">
      <alignment horizontal="right"/>
    </xf>
    <xf numFmtId="0" fontId="0" fillId="40" borderId="14" xfId="0" applyFill="1" applyBorder="1" applyAlignment="1">
      <alignment horizontal="right"/>
    </xf>
    <xf numFmtId="0" fontId="0" fillId="40" borderId="33" xfId="0" applyFill="1" applyBorder="1" applyAlignment="1">
      <alignment horizontal="right"/>
    </xf>
    <xf numFmtId="0" fontId="0" fillId="40" borderId="34" xfId="0" applyFill="1" applyBorder="1" applyAlignment="1">
      <alignment horizontal="right"/>
    </xf>
    <xf numFmtId="0" fontId="48" fillId="40" borderId="21" xfId="0" applyFont="1" applyFill="1" applyBorder="1" applyAlignment="1">
      <alignment horizontal="center"/>
    </xf>
    <xf numFmtId="176" fontId="0" fillId="41" borderId="4" xfId="1" applyNumberFormat="1" applyFont="1" applyFill="1" applyBorder="1"/>
    <xf numFmtId="176" fontId="0" fillId="41" borderId="32" xfId="1" applyNumberFormat="1" applyFont="1" applyFill="1" applyBorder="1"/>
    <xf numFmtId="176" fontId="0" fillId="41" borderId="33" xfId="1" applyNumberFormat="1" applyFont="1" applyFill="1" applyBorder="1"/>
    <xf numFmtId="165" fontId="3" fillId="0" borderId="4" xfId="250" applyNumberFormat="1" applyBorder="1"/>
    <xf numFmtId="165" fontId="3" fillId="0" borderId="19" xfId="250" applyNumberFormat="1" applyBorder="1"/>
    <xf numFmtId="165" fontId="3" fillId="0" borderId="20" xfId="250" applyNumberFormat="1" applyBorder="1"/>
    <xf numFmtId="165" fontId="3" fillId="0" borderId="32" xfId="250" applyNumberFormat="1" applyBorder="1"/>
    <xf numFmtId="165" fontId="3" fillId="0" borderId="14" xfId="250" applyNumberFormat="1" applyBorder="1"/>
    <xf numFmtId="165" fontId="3" fillId="0" borderId="33" xfId="250" applyNumberFormat="1" applyBorder="1"/>
    <xf numFmtId="165" fontId="3" fillId="0" borderId="34" xfId="250" applyNumberFormat="1" applyBorder="1"/>
    <xf numFmtId="165" fontId="3" fillId="0" borderId="21" xfId="250" applyNumberFormat="1" applyBorder="1"/>
    <xf numFmtId="3" fontId="0" fillId="35" borderId="20" xfId="0" applyNumberFormat="1" applyFill="1" applyBorder="1" applyAlignment="1">
      <alignment horizontal="right"/>
    </xf>
    <xf numFmtId="3" fontId="0" fillId="35" borderId="14" xfId="0" applyNumberFormat="1" applyFill="1" applyBorder="1" applyAlignment="1">
      <alignment horizontal="right"/>
    </xf>
    <xf numFmtId="3" fontId="0" fillId="35" borderId="21" xfId="0" applyNumberFormat="1" applyFill="1" applyBorder="1" applyAlignment="1">
      <alignment horizontal="right"/>
    </xf>
    <xf numFmtId="0" fontId="57" fillId="0" borderId="0" xfId="0" applyFont="1"/>
    <xf numFmtId="0" fontId="0" fillId="40" borderId="2" xfId="0" applyFill="1" applyBorder="1"/>
    <xf numFmtId="0" fontId="0" fillId="40" borderId="3" xfId="0" applyFill="1" applyBorder="1" applyAlignment="1">
      <alignment horizontal="right"/>
    </xf>
    <xf numFmtId="0" fontId="0" fillId="40" borderId="22" xfId="0" applyFill="1" applyBorder="1" applyAlignment="1">
      <alignment horizontal="right"/>
    </xf>
    <xf numFmtId="0" fontId="0" fillId="40" borderId="3" xfId="0" applyFill="1" applyBorder="1"/>
    <xf numFmtId="0" fontId="0" fillId="40" borderId="2" xfId="0" applyFill="1" applyBorder="1" applyAlignment="1">
      <alignment horizontal="right"/>
    </xf>
    <xf numFmtId="0" fontId="0" fillId="0" borderId="2" xfId="0" applyBorder="1"/>
    <xf numFmtId="0" fontId="0" fillId="0" borderId="3" xfId="0" applyBorder="1"/>
    <xf numFmtId="0" fontId="0" fillId="0" borderId="22" xfId="0" applyBorder="1"/>
    <xf numFmtId="0" fontId="43" fillId="40" borderId="1" xfId="0" applyFont="1" applyFill="1" applyBorder="1" applyAlignment="1">
      <alignment horizontal="center"/>
    </xf>
    <xf numFmtId="0" fontId="0" fillId="0" borderId="19" xfId="0" applyBorder="1"/>
    <xf numFmtId="176" fontId="0" fillId="0" borderId="20" xfId="1" applyNumberFormat="1" applyFont="1" applyFill="1" applyBorder="1"/>
    <xf numFmtId="176" fontId="0" fillId="0" borderId="14" xfId="1" applyNumberFormat="1" applyFont="1" applyFill="1" applyBorder="1"/>
    <xf numFmtId="0" fontId="0" fillId="0" borderId="34" xfId="0" applyBorder="1"/>
    <xf numFmtId="176" fontId="0" fillId="0" borderId="21" xfId="1" applyNumberFormat="1" applyFont="1" applyFill="1" applyBorder="1"/>
    <xf numFmtId="0" fontId="48" fillId="40" borderId="2" xfId="0" applyFont="1" applyFill="1" applyBorder="1" applyAlignment="1">
      <alignment horizontal="center"/>
    </xf>
    <xf numFmtId="0" fontId="48" fillId="40" borderId="3" xfId="0" applyFont="1" applyFill="1" applyBorder="1" applyAlignment="1">
      <alignment horizontal="center"/>
    </xf>
    <xf numFmtId="0" fontId="3" fillId="40" borderId="16" xfId="250" applyFill="1" applyBorder="1"/>
    <xf numFmtId="0" fontId="3" fillId="40" borderId="18" xfId="250" applyFill="1" applyBorder="1"/>
    <xf numFmtId="0" fontId="3" fillId="40" borderId="17" xfId="250" applyFill="1" applyBorder="1"/>
    <xf numFmtId="0" fontId="0" fillId="41" borderId="4" xfId="0" applyFill="1" applyBorder="1"/>
    <xf numFmtId="176" fontId="0" fillId="41" borderId="19" xfId="1" applyNumberFormat="1" applyFont="1" applyFill="1" applyBorder="1"/>
    <xf numFmtId="0" fontId="0" fillId="41" borderId="32" xfId="0" applyFill="1" applyBorder="1"/>
    <xf numFmtId="0" fontId="0" fillId="41" borderId="33" xfId="0" applyFill="1" applyBorder="1"/>
    <xf numFmtId="176" fontId="0" fillId="41" borderId="34" xfId="1" applyNumberFormat="1" applyFont="1" applyFill="1" applyBorder="1"/>
    <xf numFmtId="165" fontId="3" fillId="0" borderId="2" xfId="250" applyNumberFormat="1" applyBorder="1"/>
    <xf numFmtId="165" fontId="3" fillId="0" borderId="3" xfId="250" applyNumberFormat="1" applyBorder="1"/>
    <xf numFmtId="165" fontId="3" fillId="0" borderId="22" xfId="250" applyNumberFormat="1" applyBorder="1"/>
    <xf numFmtId="0" fontId="0" fillId="41" borderId="2" xfId="0" applyFill="1" applyBorder="1"/>
    <xf numFmtId="0" fontId="0" fillId="41" borderId="3" xfId="0" applyFill="1" applyBorder="1"/>
    <xf numFmtId="0" fontId="0" fillId="41" borderId="22" xfId="0" applyFill="1" applyBorder="1"/>
    <xf numFmtId="176" fontId="0" fillId="41" borderId="2" xfId="1" applyNumberFormat="1" applyFont="1" applyFill="1" applyBorder="1"/>
    <xf numFmtId="176" fontId="0" fillId="41" borderId="3" xfId="1" applyNumberFormat="1" applyFont="1" applyFill="1" applyBorder="1"/>
    <xf numFmtId="176" fontId="0" fillId="41" borderId="22" xfId="1" applyNumberFormat="1" applyFont="1" applyFill="1" applyBorder="1"/>
    <xf numFmtId="177" fontId="0" fillId="35" borderId="2" xfId="0" applyNumberFormat="1" applyFill="1" applyBorder="1"/>
    <xf numFmtId="177" fontId="0" fillId="35" borderId="3" xfId="0" applyNumberFormat="1" applyFill="1" applyBorder="1"/>
    <xf numFmtId="177" fontId="0" fillId="35" borderId="22" xfId="0" applyNumberFormat="1" applyFill="1" applyBorder="1"/>
    <xf numFmtId="9" fontId="46" fillId="40" borderId="1" xfId="250" applyNumberFormat="1" applyFont="1" applyFill="1" applyBorder="1" applyAlignment="1">
      <alignment horizontal="center"/>
    </xf>
    <xf numFmtId="3" fontId="3" fillId="2" borderId="2" xfId="0" applyNumberFormat="1" applyFont="1" applyFill="1" applyBorder="1" applyAlignment="1" applyProtection="1">
      <alignment horizontal="right"/>
      <protection locked="0"/>
    </xf>
    <xf numFmtId="3" fontId="3" fillId="2" borderId="22" xfId="0" applyNumberFormat="1" applyFont="1" applyFill="1" applyBorder="1" applyAlignment="1" applyProtection="1">
      <alignment horizontal="right"/>
      <protection locked="0"/>
    </xf>
    <xf numFmtId="3" fontId="3" fillId="2" borderId="1" xfId="0" applyNumberFormat="1" applyFont="1" applyFill="1" applyBorder="1" applyAlignment="1" applyProtection="1">
      <alignment horizontal="right"/>
      <protection locked="0"/>
    </xf>
    <xf numFmtId="0" fontId="3" fillId="2" borderId="4" xfId="0" applyFont="1" applyFill="1" applyBorder="1" applyAlignment="1" applyProtection="1">
      <alignment horizontal="left" wrapText="1"/>
      <protection locked="0"/>
    </xf>
    <xf numFmtId="0" fontId="3" fillId="36" borderId="2" xfId="0" applyFont="1" applyFill="1" applyBorder="1" applyAlignment="1" applyProtection="1">
      <alignment horizontal="center"/>
      <protection locked="0"/>
    </xf>
    <xf numFmtId="3" fontId="3" fillId="2" borderId="19" xfId="0" applyNumberFormat="1" applyFont="1" applyFill="1" applyBorder="1" applyAlignment="1" applyProtection="1">
      <alignment horizontal="right"/>
      <protection locked="0"/>
    </xf>
    <xf numFmtId="0" fontId="3" fillId="2" borderId="32" xfId="0" applyFont="1" applyFill="1" applyBorder="1" applyAlignment="1" applyProtection="1">
      <alignment horizontal="left" wrapText="1"/>
      <protection locked="0"/>
    </xf>
    <xf numFmtId="0" fontId="3" fillId="36" borderId="3" xfId="0" applyFont="1" applyFill="1" applyBorder="1" applyAlignment="1" applyProtection="1">
      <alignment horizontal="center"/>
      <protection locked="0"/>
    </xf>
    <xf numFmtId="3" fontId="3" fillId="2" borderId="0" xfId="0" applyNumberFormat="1" applyFont="1" applyFill="1" applyAlignment="1" applyProtection="1">
      <alignment horizontal="right"/>
      <protection locked="0"/>
    </xf>
    <xf numFmtId="3" fontId="3" fillId="2" borderId="3" xfId="0" applyNumberFormat="1" applyFont="1" applyFill="1" applyBorder="1" applyAlignment="1" applyProtection="1">
      <alignment horizontal="right"/>
      <protection locked="0"/>
    </xf>
    <xf numFmtId="0" fontId="3" fillId="2" borderId="33" xfId="0" applyFont="1" applyFill="1" applyBorder="1" applyAlignment="1" applyProtection="1">
      <alignment horizontal="left" wrapText="1"/>
      <protection locked="0"/>
    </xf>
    <xf numFmtId="0" fontId="3" fillId="36" borderId="22" xfId="0" applyFont="1" applyFill="1" applyBorder="1" applyAlignment="1" applyProtection="1">
      <alignment horizontal="center"/>
      <protection locked="0"/>
    </xf>
    <xf numFmtId="3" fontId="3" fillId="2" borderId="34" xfId="0" applyNumberFormat="1" applyFont="1" applyFill="1" applyBorder="1" applyAlignment="1" applyProtection="1">
      <alignment horizontal="right"/>
      <protection locked="0"/>
    </xf>
    <xf numFmtId="3" fontId="3" fillId="36" borderId="2" xfId="0" applyNumberFormat="1" applyFont="1" applyFill="1" applyBorder="1" applyAlignment="1" applyProtection="1">
      <alignment horizontal="center"/>
      <protection locked="0"/>
    </xf>
    <xf numFmtId="3" fontId="3" fillId="36" borderId="3" xfId="0" applyNumberFormat="1" applyFont="1" applyFill="1" applyBorder="1" applyAlignment="1" applyProtection="1">
      <alignment horizontal="center"/>
      <protection locked="0"/>
    </xf>
    <xf numFmtId="3" fontId="3" fillId="36" borderId="22" xfId="0" applyNumberFormat="1" applyFont="1" applyFill="1" applyBorder="1" applyAlignment="1" applyProtection="1">
      <alignment horizontal="center"/>
      <protection locked="0"/>
    </xf>
    <xf numFmtId="49" fontId="3" fillId="2" borderId="4" xfId="0" applyNumberFormat="1" applyFont="1" applyFill="1" applyBorder="1" applyAlignment="1" applyProtection="1">
      <alignment horizontal="left" wrapText="1"/>
      <protection locked="0"/>
    </xf>
    <xf numFmtId="49" fontId="3" fillId="2" borderId="32" xfId="0" applyNumberFormat="1" applyFont="1" applyFill="1" applyBorder="1" applyAlignment="1" applyProtection="1">
      <alignment horizontal="left" wrapText="1"/>
      <protection locked="0"/>
    </xf>
    <xf numFmtId="49" fontId="3" fillId="2" borderId="33" xfId="0" applyNumberFormat="1" applyFont="1" applyFill="1" applyBorder="1" applyAlignment="1" applyProtection="1">
      <alignment horizontal="left" wrapText="1"/>
      <protection locked="0"/>
    </xf>
    <xf numFmtId="178" fontId="3" fillId="2" borderId="2" xfId="0" applyNumberFormat="1" applyFont="1" applyFill="1" applyBorder="1" applyAlignment="1" applyProtection="1">
      <alignment horizontal="right"/>
      <protection locked="0"/>
    </xf>
    <xf numFmtId="178" fontId="3" fillId="2" borderId="3" xfId="0" applyNumberFormat="1" applyFont="1" applyFill="1" applyBorder="1" applyAlignment="1" applyProtection="1">
      <alignment horizontal="right"/>
      <protection locked="0"/>
    </xf>
    <xf numFmtId="178" fontId="3" fillId="2" borderId="22" xfId="0" applyNumberFormat="1" applyFont="1" applyFill="1" applyBorder="1" applyAlignment="1" applyProtection="1">
      <alignment horizontal="right"/>
      <protection locked="0"/>
    </xf>
    <xf numFmtId="178" fontId="3" fillId="2" borderId="20" xfId="0" applyNumberFormat="1" applyFont="1" applyFill="1" applyBorder="1" applyAlignment="1" applyProtection="1">
      <alignment horizontal="right"/>
      <protection locked="0"/>
    </xf>
    <xf numFmtId="178" fontId="3" fillId="2" borderId="14" xfId="0" applyNumberFormat="1" applyFont="1" applyFill="1" applyBorder="1" applyAlignment="1" applyProtection="1">
      <alignment horizontal="right"/>
      <protection locked="0"/>
    </xf>
    <xf numFmtId="178" fontId="3" fillId="2" borderId="21" xfId="0" applyNumberFormat="1" applyFont="1" applyFill="1" applyBorder="1" applyAlignment="1" applyProtection="1">
      <alignment horizontal="right"/>
      <protection locked="0"/>
    </xf>
    <xf numFmtId="176" fontId="0" fillId="39" borderId="1" xfId="1" applyNumberFormat="1" applyFont="1" applyFill="1" applyBorder="1" applyAlignment="1">
      <alignment horizontal="right"/>
    </xf>
    <xf numFmtId="0" fontId="43" fillId="0" borderId="0" xfId="0" applyFont="1" applyAlignment="1">
      <alignment horizontal="center"/>
    </xf>
    <xf numFmtId="176" fontId="0" fillId="39" borderId="1" xfId="1" applyNumberFormat="1" applyFont="1" applyFill="1" applyBorder="1" applyAlignment="1">
      <alignment horizontal="center"/>
    </xf>
    <xf numFmtId="9" fontId="43" fillId="0" borderId="0" xfId="0" applyNumberFormat="1" applyFont="1"/>
    <xf numFmtId="0" fontId="0" fillId="0" borderId="0" xfId="0" applyAlignment="1">
      <alignment horizontal="left"/>
    </xf>
    <xf numFmtId="9" fontId="3" fillId="0" borderId="0" xfId="250" applyNumberFormat="1" applyAlignment="1">
      <alignment horizontal="left"/>
    </xf>
    <xf numFmtId="9" fontId="59" fillId="40" borderId="1" xfId="250" applyNumberFormat="1" applyFont="1" applyFill="1" applyBorder="1" applyAlignment="1">
      <alignment horizontal="center"/>
    </xf>
    <xf numFmtId="3" fontId="0" fillId="43" borderId="1" xfId="0" applyNumberFormat="1" applyFill="1" applyBorder="1" applyAlignment="1">
      <alignment horizontal="right"/>
    </xf>
    <xf numFmtId="0" fontId="0" fillId="40" borderId="32" xfId="0" applyFill="1" applyBorder="1" applyAlignment="1">
      <alignment horizontal="center"/>
    </xf>
    <xf numFmtId="0" fontId="0" fillId="40" borderId="14" xfId="0" applyFill="1" applyBorder="1" applyAlignment="1">
      <alignment horizontal="center"/>
    </xf>
    <xf numFmtId="0" fontId="0" fillId="40" borderId="4" xfId="0" applyFill="1" applyBorder="1" applyAlignment="1">
      <alignment horizontal="center"/>
    </xf>
    <xf numFmtId="0" fontId="0" fillId="40" borderId="33" xfId="0" applyFill="1" applyBorder="1" applyAlignment="1">
      <alignment horizontal="center"/>
    </xf>
    <xf numFmtId="0" fontId="0" fillId="40" borderId="20" xfId="0" applyFill="1" applyBorder="1" applyAlignment="1">
      <alignment horizontal="center"/>
    </xf>
    <xf numFmtId="0" fontId="0" fillId="40" borderId="21" xfId="0" applyFill="1" applyBorder="1" applyAlignment="1">
      <alignment horizontal="center"/>
    </xf>
    <xf numFmtId="9" fontId="46" fillId="40" borderId="22" xfId="250" applyNumberFormat="1" applyFont="1" applyFill="1" applyBorder="1" applyAlignment="1">
      <alignment horizontal="center"/>
    </xf>
    <xf numFmtId="176" fontId="0" fillId="39" borderId="22" xfId="1" applyNumberFormat="1" applyFont="1" applyFill="1" applyBorder="1" applyAlignment="1">
      <alignment horizontal="center"/>
    </xf>
    <xf numFmtId="0" fontId="46" fillId="40" borderId="2" xfId="250" applyFont="1" applyFill="1" applyBorder="1" applyAlignment="1">
      <alignment horizontal="center"/>
    </xf>
    <xf numFmtId="0" fontId="46" fillId="40" borderId="4" xfId="250" applyFont="1" applyFill="1" applyBorder="1" applyAlignment="1">
      <alignment horizontal="center"/>
    </xf>
    <xf numFmtId="9" fontId="46" fillId="40" borderId="33" xfId="250" applyNumberFormat="1" applyFont="1" applyFill="1" applyBorder="1" applyAlignment="1">
      <alignment horizontal="center"/>
    </xf>
    <xf numFmtId="176" fontId="0" fillId="41" borderId="20" xfId="1" applyNumberFormat="1" applyFont="1" applyFill="1" applyBorder="1"/>
    <xf numFmtId="176" fontId="0" fillId="41" borderId="14" xfId="1" applyNumberFormat="1" applyFont="1" applyFill="1" applyBorder="1"/>
    <xf numFmtId="176" fontId="0" fillId="41" borderId="21" xfId="1" applyNumberFormat="1" applyFont="1" applyFill="1" applyBorder="1"/>
    <xf numFmtId="9" fontId="46" fillId="0" borderId="16" xfId="250" applyNumberFormat="1" applyFont="1" applyBorder="1" applyAlignment="1">
      <alignment horizontal="center"/>
    </xf>
    <xf numFmtId="9" fontId="46" fillId="40" borderId="16" xfId="250" applyNumberFormat="1" applyFont="1" applyFill="1" applyBorder="1" applyAlignment="1">
      <alignment horizontal="center"/>
    </xf>
    <xf numFmtId="0" fontId="43" fillId="0" borderId="0" xfId="0" applyFont="1" applyAlignment="1">
      <alignment horizontal="center" vertical="center"/>
    </xf>
    <xf numFmtId="0" fontId="49" fillId="0" borderId="0" xfId="0" applyFont="1" applyAlignment="1">
      <alignment horizontal="center"/>
    </xf>
    <xf numFmtId="165" fontId="60" fillId="0" borderId="0" xfId="0" applyNumberFormat="1" applyFont="1"/>
    <xf numFmtId="0" fontId="0" fillId="42" borderId="4" xfId="0" applyFill="1" applyBorder="1"/>
    <xf numFmtId="0" fontId="0" fillId="42" borderId="19" xfId="0" applyFill="1" applyBorder="1"/>
    <xf numFmtId="0" fontId="0" fillId="42" borderId="20" xfId="0" applyFill="1" applyBorder="1"/>
    <xf numFmtId="0" fontId="0" fillId="42" borderId="32" xfId="0" applyFill="1" applyBorder="1"/>
    <xf numFmtId="0" fontId="0" fillId="42" borderId="0" xfId="0" applyFill="1"/>
    <xf numFmtId="0" fontId="0" fillId="42" borderId="14" xfId="0" applyFill="1" applyBorder="1"/>
    <xf numFmtId="0" fontId="0" fillId="42" borderId="33" xfId="0" applyFill="1" applyBorder="1"/>
    <xf numFmtId="0" fontId="0" fillId="42" borderId="34" xfId="0" applyFill="1" applyBorder="1"/>
    <xf numFmtId="0" fontId="0" fillId="42" borderId="21" xfId="0" applyFill="1" applyBorder="1"/>
    <xf numFmtId="0" fontId="0" fillId="42" borderId="2" xfId="0" applyFill="1" applyBorder="1"/>
    <xf numFmtId="0" fontId="0" fillId="42" borderId="3" xfId="0" applyFill="1" applyBorder="1"/>
    <xf numFmtId="0" fontId="0" fillId="42" borderId="22" xfId="0" applyFill="1" applyBorder="1"/>
    <xf numFmtId="9" fontId="0" fillId="2" borderId="2" xfId="1" applyFont="1" applyFill="1" applyBorder="1" applyAlignment="1" applyProtection="1">
      <alignment horizontal="center"/>
      <protection locked="0"/>
    </xf>
    <xf numFmtId="9" fontId="3" fillId="2" borderId="3" xfId="1" applyFont="1" applyFill="1" applyBorder="1" applyAlignment="1" applyProtection="1">
      <alignment horizontal="center"/>
      <protection locked="0"/>
    </xf>
    <xf numFmtId="9" fontId="3" fillId="2" borderId="22" xfId="1" applyFont="1" applyFill="1" applyBorder="1" applyAlignment="1" applyProtection="1">
      <alignment horizontal="center"/>
      <protection locked="0"/>
    </xf>
    <xf numFmtId="0" fontId="56" fillId="0" borderId="24" xfId="0" applyFont="1" applyBorder="1" applyAlignment="1">
      <alignment horizontal="center"/>
    </xf>
    <xf numFmtId="0" fontId="56" fillId="0" borderId="25" xfId="0" applyFont="1" applyBorder="1" applyAlignment="1">
      <alignment horizontal="center"/>
    </xf>
    <xf numFmtId="0" fontId="56" fillId="0" borderId="26" xfId="0" applyFont="1" applyBorder="1" applyAlignment="1">
      <alignment horizontal="center"/>
    </xf>
    <xf numFmtId="0" fontId="56" fillId="0" borderId="29" xfId="0" applyFont="1" applyBorder="1" applyAlignment="1">
      <alignment horizontal="center"/>
    </xf>
    <xf numFmtId="0" fontId="56" fillId="0" borderId="23" xfId="0" applyFont="1" applyBorder="1" applyAlignment="1">
      <alignment horizontal="center"/>
    </xf>
    <xf numFmtId="0" fontId="56" fillId="0" borderId="30" xfId="0" applyFont="1" applyBorder="1" applyAlignment="1">
      <alignment horizontal="center"/>
    </xf>
    <xf numFmtId="0" fontId="61" fillId="0" borderId="24" xfId="0" applyFont="1" applyBorder="1" applyAlignment="1">
      <alignment horizontal="center"/>
    </xf>
    <xf numFmtId="0" fontId="61" fillId="0" borderId="25" xfId="0" applyFont="1" applyBorder="1" applyAlignment="1">
      <alignment horizontal="center"/>
    </xf>
    <xf numFmtId="0" fontId="61" fillId="0" borderId="26" xfId="0" applyFont="1" applyBorder="1" applyAlignment="1">
      <alignment horizontal="center"/>
    </xf>
    <xf numFmtId="0" fontId="61" fillId="0" borderId="29" xfId="0" applyFont="1" applyBorder="1" applyAlignment="1">
      <alignment horizontal="center"/>
    </xf>
    <xf numFmtId="0" fontId="61" fillId="0" borderId="23" xfId="0" applyFont="1" applyBorder="1" applyAlignment="1">
      <alignment horizontal="center"/>
    </xf>
    <xf numFmtId="0" fontId="61" fillId="0" borderId="30" xfId="0" applyFont="1" applyBorder="1" applyAlignment="1">
      <alignment horizontal="center"/>
    </xf>
    <xf numFmtId="0" fontId="46" fillId="40" borderId="16" xfId="250" applyFont="1" applyFill="1" applyBorder="1" applyAlignment="1">
      <alignment horizontal="center"/>
    </xf>
    <xf numFmtId="0" fontId="46" fillId="40" borderId="18" xfId="250" applyFont="1" applyFill="1" applyBorder="1" applyAlignment="1">
      <alignment horizontal="center"/>
    </xf>
    <xf numFmtId="0" fontId="46" fillId="40" borderId="17" xfId="250" applyFont="1" applyFill="1" applyBorder="1" applyAlignment="1">
      <alignment horizontal="center"/>
    </xf>
    <xf numFmtId="0" fontId="3" fillId="40" borderId="16" xfId="250" applyFill="1" applyBorder="1" applyAlignment="1">
      <alignment horizontal="center"/>
    </xf>
    <xf numFmtId="0" fontId="3" fillId="40" borderId="18" xfId="250" applyFill="1" applyBorder="1" applyAlignment="1">
      <alignment horizontal="center"/>
    </xf>
    <xf numFmtId="0" fontId="3" fillId="40" borderId="17" xfId="250" applyFill="1" applyBorder="1" applyAlignment="1">
      <alignment horizontal="center"/>
    </xf>
    <xf numFmtId="0" fontId="3" fillId="40" borderId="16" xfId="250" applyFill="1" applyBorder="1" applyAlignment="1">
      <alignment horizontal="left"/>
    </xf>
    <xf numFmtId="0" fontId="3" fillId="40" borderId="18" xfId="250" applyFill="1" applyBorder="1" applyAlignment="1">
      <alignment horizontal="left"/>
    </xf>
    <xf numFmtId="0" fontId="3" fillId="40" borderId="1" xfId="250" applyFill="1" applyBorder="1" applyAlignment="1">
      <alignment horizontal="center"/>
    </xf>
    <xf numFmtId="0" fontId="3" fillId="40" borderId="19" xfId="250" applyFill="1" applyBorder="1" applyAlignment="1">
      <alignment horizontal="center"/>
    </xf>
    <xf numFmtId="0" fontId="3" fillId="40" borderId="20" xfId="250" applyFill="1" applyBorder="1" applyAlignment="1">
      <alignment horizontal="center"/>
    </xf>
    <xf numFmtId="0" fontId="3" fillId="40" borderId="17" xfId="250" applyFill="1" applyBorder="1" applyAlignment="1">
      <alignment horizontal="left"/>
    </xf>
    <xf numFmtId="0" fontId="46" fillId="40" borderId="2" xfId="250" applyFont="1" applyFill="1" applyBorder="1" applyAlignment="1">
      <alignment horizontal="center" vertical="center"/>
    </xf>
    <xf numFmtId="0" fontId="0" fillId="40" borderId="1" xfId="0" applyFill="1" applyBorder="1" applyAlignment="1">
      <alignment horizontal="left"/>
    </xf>
    <xf numFmtId="0" fontId="0" fillId="40" borderId="1" xfId="0" applyFill="1" applyBorder="1" applyAlignment="1">
      <alignment horizontal="center"/>
    </xf>
    <xf numFmtId="0" fontId="0" fillId="40" borderId="16" xfId="0" applyFill="1" applyBorder="1" applyAlignment="1">
      <alignment horizontal="left"/>
    </xf>
    <xf numFmtId="0" fontId="0" fillId="40" borderId="17" xfId="0" applyFill="1" applyBorder="1" applyAlignment="1">
      <alignment horizontal="left"/>
    </xf>
    <xf numFmtId="0" fontId="0" fillId="40" borderId="4" xfId="0" applyFill="1" applyBorder="1" applyAlignment="1">
      <alignment horizontal="left"/>
    </xf>
    <xf numFmtId="0" fontId="0" fillId="40" borderId="20" xfId="0" applyFill="1" applyBorder="1" applyAlignment="1">
      <alignment horizontal="left"/>
    </xf>
    <xf numFmtId="3" fontId="0" fillId="40" borderId="16" xfId="0" applyNumberFormat="1" applyFill="1" applyBorder="1" applyAlignment="1">
      <alignment horizontal="center"/>
    </xf>
    <xf numFmtId="3" fontId="0" fillId="40" borderId="17" xfId="0" applyNumberFormat="1" applyFill="1" applyBorder="1" applyAlignment="1">
      <alignment horizontal="center"/>
    </xf>
    <xf numFmtId="0" fontId="51" fillId="40" borderId="24" xfId="0" applyFont="1" applyFill="1" applyBorder="1" applyAlignment="1">
      <alignment horizontal="center" vertical="center"/>
    </xf>
    <xf numFmtId="0" fontId="51" fillId="40" borderId="25" xfId="0" applyFont="1" applyFill="1" applyBorder="1" applyAlignment="1">
      <alignment horizontal="center" vertical="center"/>
    </xf>
    <xf numFmtId="0" fontId="51" fillId="40" borderId="26" xfId="0" applyFont="1" applyFill="1" applyBorder="1" applyAlignment="1">
      <alignment horizontal="center" vertical="center"/>
    </xf>
    <xf numFmtId="0" fontId="51" fillId="40" borderId="27" xfId="0" applyFont="1" applyFill="1" applyBorder="1" applyAlignment="1">
      <alignment horizontal="center" vertical="center"/>
    </xf>
    <xf numFmtId="0" fontId="51" fillId="40" borderId="0" xfId="0" applyFont="1" applyFill="1" applyAlignment="1">
      <alignment horizontal="center" vertical="center"/>
    </xf>
    <xf numFmtId="0" fontId="51" fillId="40" borderId="28" xfId="0" applyFont="1" applyFill="1" applyBorder="1" applyAlignment="1">
      <alignment horizontal="center" vertical="center"/>
    </xf>
    <xf numFmtId="0" fontId="51" fillId="40" borderId="29" xfId="0" applyFont="1" applyFill="1" applyBorder="1" applyAlignment="1">
      <alignment horizontal="center" vertical="center"/>
    </xf>
    <xf numFmtId="0" fontId="51" fillId="40" borderId="23" xfId="0" applyFont="1" applyFill="1" applyBorder="1" applyAlignment="1">
      <alignment horizontal="center" vertical="center"/>
    </xf>
    <xf numFmtId="0" fontId="51" fillId="40" borderId="30" xfId="0" applyFont="1" applyFill="1" applyBorder="1" applyAlignment="1">
      <alignment horizontal="center" vertical="center"/>
    </xf>
  </cellXfs>
  <cellStyles count="251">
    <cellStyle name="20 % - Aksentti1" xfId="8" xr:uid="{00000000-0005-0000-0000-000000000000}"/>
    <cellStyle name="20 % - Aksentti2" xfId="9" xr:uid="{00000000-0005-0000-0000-000001000000}"/>
    <cellStyle name="20 % - Aksentti3" xfId="10" xr:uid="{00000000-0005-0000-0000-000002000000}"/>
    <cellStyle name="20 % - Aksentti4" xfId="11" xr:uid="{00000000-0005-0000-0000-000003000000}"/>
    <cellStyle name="20 % - Aksentti5" xfId="12" xr:uid="{00000000-0005-0000-0000-000004000000}"/>
    <cellStyle name="20 % - Aksentti6" xfId="13" xr:uid="{00000000-0005-0000-0000-000005000000}"/>
    <cellStyle name="20 % - Accent1" xfId="14" xr:uid="{00000000-0005-0000-0000-000006000000}"/>
    <cellStyle name="20 % - Accent2" xfId="15" xr:uid="{00000000-0005-0000-0000-000007000000}"/>
    <cellStyle name="20 % - Accent3" xfId="16" xr:uid="{00000000-0005-0000-0000-000008000000}"/>
    <cellStyle name="20 % - Accent4" xfId="17" xr:uid="{00000000-0005-0000-0000-000009000000}"/>
    <cellStyle name="20 % - Accent5" xfId="18" xr:uid="{00000000-0005-0000-0000-00000A000000}"/>
    <cellStyle name="20 % - Accent6" xfId="19" xr:uid="{00000000-0005-0000-0000-00000B000000}"/>
    <cellStyle name="20% - Akzent1" xfId="20" xr:uid="{00000000-0005-0000-0000-00000C000000}"/>
    <cellStyle name="20% - Akzent2" xfId="21" xr:uid="{00000000-0005-0000-0000-00000D000000}"/>
    <cellStyle name="20% - Akzent3" xfId="22" xr:uid="{00000000-0005-0000-0000-00000E000000}"/>
    <cellStyle name="20% - Akzent4" xfId="23" xr:uid="{00000000-0005-0000-0000-00000F000000}"/>
    <cellStyle name="20% - Akzent5" xfId="24" xr:uid="{00000000-0005-0000-0000-000010000000}"/>
    <cellStyle name="20% - Akzent6" xfId="25" xr:uid="{00000000-0005-0000-0000-000011000000}"/>
    <cellStyle name="20% - Colore 1" xfId="26" xr:uid="{00000000-0005-0000-0000-000012000000}"/>
    <cellStyle name="20% - Colore 2" xfId="27" xr:uid="{00000000-0005-0000-0000-000013000000}"/>
    <cellStyle name="20% - Colore 3" xfId="28" xr:uid="{00000000-0005-0000-0000-000014000000}"/>
    <cellStyle name="20% - Colore 4" xfId="29" xr:uid="{00000000-0005-0000-0000-000015000000}"/>
    <cellStyle name="20% - Colore 5" xfId="30" xr:uid="{00000000-0005-0000-0000-000016000000}"/>
    <cellStyle name="20% - Colore 6" xfId="31" xr:uid="{00000000-0005-0000-0000-000017000000}"/>
    <cellStyle name="40 % - Aksentti1" xfId="32" xr:uid="{00000000-0005-0000-0000-000018000000}"/>
    <cellStyle name="40 % - Aksentti2" xfId="33" xr:uid="{00000000-0005-0000-0000-000019000000}"/>
    <cellStyle name="40 % - Aksentti3" xfId="34" xr:uid="{00000000-0005-0000-0000-00001A000000}"/>
    <cellStyle name="40 % - Aksentti4" xfId="35" xr:uid="{00000000-0005-0000-0000-00001B000000}"/>
    <cellStyle name="40 % - Aksentti5" xfId="36" xr:uid="{00000000-0005-0000-0000-00001C000000}"/>
    <cellStyle name="40 % - Aksentti6" xfId="37" xr:uid="{00000000-0005-0000-0000-00001D000000}"/>
    <cellStyle name="40 % - Accent1" xfId="38" xr:uid="{00000000-0005-0000-0000-00001E000000}"/>
    <cellStyle name="40 % - Accent2" xfId="39" xr:uid="{00000000-0005-0000-0000-00001F000000}"/>
    <cellStyle name="40 % - Accent3" xfId="40" xr:uid="{00000000-0005-0000-0000-000020000000}"/>
    <cellStyle name="40 % - Accent4" xfId="41" xr:uid="{00000000-0005-0000-0000-000021000000}"/>
    <cellStyle name="40 % - Accent5" xfId="42" xr:uid="{00000000-0005-0000-0000-000022000000}"/>
    <cellStyle name="40 % - Accent6" xfId="43" xr:uid="{00000000-0005-0000-0000-000023000000}"/>
    <cellStyle name="40% - Akzent1" xfId="44" xr:uid="{00000000-0005-0000-0000-000024000000}"/>
    <cellStyle name="40% - Akzent2" xfId="45" xr:uid="{00000000-0005-0000-0000-000025000000}"/>
    <cellStyle name="40% - Akzent3" xfId="46" xr:uid="{00000000-0005-0000-0000-000026000000}"/>
    <cellStyle name="40% - Akzent4" xfId="47" xr:uid="{00000000-0005-0000-0000-000027000000}"/>
    <cellStyle name="40% - Akzent5" xfId="48" xr:uid="{00000000-0005-0000-0000-000028000000}"/>
    <cellStyle name="40% - Akzent6" xfId="49" xr:uid="{00000000-0005-0000-0000-000029000000}"/>
    <cellStyle name="40% - Colore 1" xfId="50" xr:uid="{00000000-0005-0000-0000-00002A000000}"/>
    <cellStyle name="40% - Colore 2" xfId="51" xr:uid="{00000000-0005-0000-0000-00002B000000}"/>
    <cellStyle name="40% - Colore 3" xfId="52" xr:uid="{00000000-0005-0000-0000-00002C000000}"/>
    <cellStyle name="40% - Colore 4" xfId="53" xr:uid="{00000000-0005-0000-0000-00002D000000}"/>
    <cellStyle name="40% - Colore 5" xfId="54" xr:uid="{00000000-0005-0000-0000-00002E000000}"/>
    <cellStyle name="40% - Colore 6" xfId="55" xr:uid="{00000000-0005-0000-0000-00002F000000}"/>
    <cellStyle name="60 % - Aksentti1" xfId="56" xr:uid="{00000000-0005-0000-0000-000030000000}"/>
    <cellStyle name="60 % - Aksentti2" xfId="57" xr:uid="{00000000-0005-0000-0000-000031000000}"/>
    <cellStyle name="60 % - Aksentti3" xfId="58" xr:uid="{00000000-0005-0000-0000-000032000000}"/>
    <cellStyle name="60 % - Aksentti4" xfId="59" xr:uid="{00000000-0005-0000-0000-000033000000}"/>
    <cellStyle name="60 % - Aksentti5" xfId="60" xr:uid="{00000000-0005-0000-0000-000034000000}"/>
    <cellStyle name="60 % - Aksentti6" xfId="61" xr:uid="{00000000-0005-0000-0000-000035000000}"/>
    <cellStyle name="60 % - Accent1" xfId="62" xr:uid="{00000000-0005-0000-0000-000036000000}"/>
    <cellStyle name="60 % - Accent2" xfId="63" xr:uid="{00000000-0005-0000-0000-000037000000}"/>
    <cellStyle name="60 % - Accent3" xfId="64" xr:uid="{00000000-0005-0000-0000-000038000000}"/>
    <cellStyle name="60 % - Accent4" xfId="65" xr:uid="{00000000-0005-0000-0000-000039000000}"/>
    <cellStyle name="60 % - Accent5" xfId="66" xr:uid="{00000000-0005-0000-0000-00003A000000}"/>
    <cellStyle name="60 % - Accent6" xfId="67" xr:uid="{00000000-0005-0000-0000-00003B000000}"/>
    <cellStyle name="60% - Akzent1" xfId="68" xr:uid="{00000000-0005-0000-0000-00003C000000}"/>
    <cellStyle name="60% - Akzent2" xfId="69" xr:uid="{00000000-0005-0000-0000-00003D000000}"/>
    <cellStyle name="60% - Akzent3" xfId="70" xr:uid="{00000000-0005-0000-0000-00003E000000}"/>
    <cellStyle name="60% - Akzent4" xfId="71" xr:uid="{00000000-0005-0000-0000-00003F000000}"/>
    <cellStyle name="60% - Akzent5" xfId="72" xr:uid="{00000000-0005-0000-0000-000040000000}"/>
    <cellStyle name="60% - Akzent6" xfId="73" xr:uid="{00000000-0005-0000-0000-000041000000}"/>
    <cellStyle name="60% - Colore 1" xfId="74" xr:uid="{00000000-0005-0000-0000-000042000000}"/>
    <cellStyle name="60% - Colore 2" xfId="75" xr:uid="{00000000-0005-0000-0000-000043000000}"/>
    <cellStyle name="60% - Colore 3" xfId="76" xr:uid="{00000000-0005-0000-0000-000044000000}"/>
    <cellStyle name="60% - Colore 4" xfId="77" xr:uid="{00000000-0005-0000-0000-000045000000}"/>
    <cellStyle name="60% - Colore 5" xfId="78" xr:uid="{00000000-0005-0000-0000-000046000000}"/>
    <cellStyle name="60% - Colore 6" xfId="79" xr:uid="{00000000-0005-0000-0000-000047000000}"/>
    <cellStyle name="Aksentti1" xfId="80" xr:uid="{00000000-0005-0000-0000-000048000000}"/>
    <cellStyle name="Aksentti2" xfId="81" xr:uid="{00000000-0005-0000-0000-000049000000}"/>
    <cellStyle name="Aksentti3" xfId="82" xr:uid="{00000000-0005-0000-0000-00004A000000}"/>
    <cellStyle name="Aksentti4" xfId="83" xr:uid="{00000000-0005-0000-0000-00004B000000}"/>
    <cellStyle name="Aksentti5" xfId="84" xr:uid="{00000000-0005-0000-0000-00004C000000}"/>
    <cellStyle name="Aksentti6" xfId="85" xr:uid="{00000000-0005-0000-0000-00004D000000}"/>
    <cellStyle name="Akzent1" xfId="86" xr:uid="{00000000-0005-0000-0000-00004E000000}"/>
    <cellStyle name="Akzent2" xfId="87" xr:uid="{00000000-0005-0000-0000-00004F000000}"/>
    <cellStyle name="Akzent3" xfId="88" xr:uid="{00000000-0005-0000-0000-000050000000}"/>
    <cellStyle name="Akzent4" xfId="89" xr:uid="{00000000-0005-0000-0000-000051000000}"/>
    <cellStyle name="Akzent5" xfId="90" xr:uid="{00000000-0005-0000-0000-000052000000}"/>
    <cellStyle name="Akzent6" xfId="91" xr:uid="{00000000-0005-0000-0000-000053000000}"/>
    <cellStyle name="Ausgabe" xfId="92" xr:uid="{00000000-0005-0000-0000-000054000000}"/>
    <cellStyle name="Avertissement" xfId="93" xr:uid="{00000000-0005-0000-0000-000055000000}"/>
    <cellStyle name="Bad" xfId="94" xr:uid="{00000000-0005-0000-0000-000056000000}"/>
    <cellStyle name="Berechnung" xfId="95" xr:uid="{00000000-0005-0000-0000-000057000000}"/>
    <cellStyle name="Calcolo" xfId="96" xr:uid="{00000000-0005-0000-0000-000058000000}"/>
    <cellStyle name="Calcul" xfId="97" xr:uid="{00000000-0005-0000-0000-000059000000}"/>
    <cellStyle name="Calculation" xfId="98" xr:uid="{00000000-0005-0000-0000-00005A000000}"/>
    <cellStyle name="Cella collegata" xfId="99" xr:uid="{00000000-0005-0000-0000-00005B000000}"/>
    <cellStyle name="Cella da controllare" xfId="100" xr:uid="{00000000-0005-0000-0000-00005C000000}"/>
    <cellStyle name="Cellule liée" xfId="101" xr:uid="{00000000-0005-0000-0000-00005D000000}"/>
    <cellStyle name="Check Cell" xfId="102" xr:uid="{00000000-0005-0000-0000-00005E000000}"/>
    <cellStyle name="Colore 1" xfId="103" xr:uid="{00000000-0005-0000-0000-00005F000000}"/>
    <cellStyle name="Colore 2" xfId="104" xr:uid="{00000000-0005-0000-0000-000060000000}"/>
    <cellStyle name="Colore 3" xfId="105" xr:uid="{00000000-0005-0000-0000-000061000000}"/>
    <cellStyle name="Colore 4" xfId="106" xr:uid="{00000000-0005-0000-0000-000062000000}"/>
    <cellStyle name="Colore 5" xfId="107" xr:uid="{00000000-0005-0000-0000-000063000000}"/>
    <cellStyle name="Colore 6" xfId="108" xr:uid="{00000000-0005-0000-0000-000064000000}"/>
    <cellStyle name="Commentaire" xfId="109" xr:uid="{00000000-0005-0000-0000-000065000000}"/>
    <cellStyle name="DataCell" xfId="110" xr:uid="{00000000-0005-0000-0000-000066000000}"/>
    <cellStyle name="Dezimal_FIValueHelper-incl Term_structures" xfId="111" xr:uid="{00000000-0005-0000-0000-000067000000}"/>
    <cellStyle name="Eingabe" xfId="112" xr:uid="{00000000-0005-0000-0000-000068000000}"/>
    <cellStyle name="EmptyCell" xfId="113" xr:uid="{00000000-0005-0000-0000-000069000000}"/>
    <cellStyle name="EmptyCell 2" xfId="114" xr:uid="{00000000-0005-0000-0000-00006A000000}"/>
    <cellStyle name="EmptyCell_Copy of non prop AMICEPK" xfId="115" xr:uid="{00000000-0005-0000-0000-00006B000000}"/>
    <cellStyle name="Entrée" xfId="116" xr:uid="{00000000-0005-0000-0000-00006C000000}"/>
    <cellStyle name="Ergebnis" xfId="117" xr:uid="{00000000-0005-0000-0000-00006D000000}"/>
    <cellStyle name="Erklärender Text" xfId="118" xr:uid="{00000000-0005-0000-0000-00006E000000}"/>
    <cellStyle name="Euro" xfId="119" xr:uid="{00000000-0005-0000-0000-00006F000000}"/>
    <cellStyle name="Explanatory Text" xfId="120" xr:uid="{00000000-0005-0000-0000-000070000000}"/>
    <cellStyle name="Good" xfId="121" xr:uid="{00000000-0005-0000-0000-000071000000}"/>
    <cellStyle name="Gut" xfId="122" xr:uid="{00000000-0005-0000-0000-000072000000}"/>
    <cellStyle name="Heading 1" xfId="123" xr:uid="{00000000-0005-0000-0000-000073000000}"/>
    <cellStyle name="Heading 2" xfId="124" xr:uid="{00000000-0005-0000-0000-000074000000}"/>
    <cellStyle name="Heading 3" xfId="125" xr:uid="{00000000-0005-0000-0000-000075000000}"/>
    <cellStyle name="Heading 4" xfId="126" xr:uid="{00000000-0005-0000-0000-000076000000}"/>
    <cellStyle name="Huomautus" xfId="127" xr:uid="{00000000-0005-0000-0000-000077000000}"/>
    <cellStyle name="Huono" xfId="128" xr:uid="{00000000-0005-0000-0000-000078000000}"/>
    <cellStyle name="Hyperlink 2" xfId="129" xr:uid="{00000000-0005-0000-0000-000079000000}"/>
    <cellStyle name="Hyvä" xfId="130" xr:uid="{00000000-0005-0000-0000-00007A000000}"/>
    <cellStyle name="Input" xfId="131" xr:uid="{00000000-0005-0000-0000-00007B000000}"/>
    <cellStyle name="Insatisfaisant" xfId="132" xr:uid="{00000000-0005-0000-0000-00007C000000}"/>
    <cellStyle name="Komma 10" xfId="133" xr:uid="{00000000-0005-0000-0000-00007D000000}"/>
    <cellStyle name="Komma 11" xfId="134" xr:uid="{00000000-0005-0000-0000-00007E000000}"/>
    <cellStyle name="Komma 12" xfId="135" xr:uid="{00000000-0005-0000-0000-00007F000000}"/>
    <cellStyle name="Komma 13" xfId="136" xr:uid="{00000000-0005-0000-0000-000080000000}"/>
    <cellStyle name="Komma 2" xfId="137" xr:uid="{00000000-0005-0000-0000-000081000000}"/>
    <cellStyle name="Komma 2 2" xfId="138" xr:uid="{00000000-0005-0000-0000-000082000000}"/>
    <cellStyle name="Komma 3" xfId="139" xr:uid="{00000000-0005-0000-0000-000083000000}"/>
    <cellStyle name="Komma 4" xfId="140" xr:uid="{00000000-0005-0000-0000-000084000000}"/>
    <cellStyle name="Komma 5" xfId="141" xr:uid="{00000000-0005-0000-0000-000085000000}"/>
    <cellStyle name="Komma 6" xfId="142" xr:uid="{00000000-0005-0000-0000-000086000000}"/>
    <cellStyle name="Komma 7" xfId="143" xr:uid="{00000000-0005-0000-0000-000087000000}"/>
    <cellStyle name="Komma 8" xfId="144" xr:uid="{00000000-0005-0000-0000-000088000000}"/>
    <cellStyle name="Komma 9" xfId="145" xr:uid="{00000000-0005-0000-0000-000089000000}"/>
    <cellStyle name="Laskenta" xfId="146" xr:uid="{00000000-0005-0000-0000-00008A000000}"/>
    <cellStyle name="Linked Cell" xfId="147" xr:uid="{00000000-0005-0000-0000-00008B000000}"/>
    <cellStyle name="Linkitetty solu" xfId="148" xr:uid="{00000000-0005-0000-0000-00008C000000}"/>
    <cellStyle name="Milliers [0]_EDYAN" xfId="149" xr:uid="{00000000-0005-0000-0000-00008D000000}"/>
    <cellStyle name="Milliers_Copie de Equivilent Scenario for QIS4 techncial specification_20070318Locked" xfId="150" xr:uid="{00000000-0005-0000-0000-00008E000000}"/>
    <cellStyle name="Monétaire [0]_EDYAN" xfId="151" xr:uid="{00000000-0005-0000-0000-00008F000000}"/>
    <cellStyle name="Monétaire_EDYAN" xfId="152" xr:uid="{00000000-0005-0000-0000-000090000000}"/>
    <cellStyle name="Neutraali" xfId="153" xr:uid="{00000000-0005-0000-0000-000091000000}"/>
    <cellStyle name="Neutral" xfId="154" xr:uid="{00000000-0005-0000-0000-000092000000}"/>
    <cellStyle name="Neutrale" xfId="155" xr:uid="{00000000-0005-0000-0000-000093000000}"/>
    <cellStyle name="Neutre" xfId="156" xr:uid="{00000000-0005-0000-0000-000094000000}"/>
    <cellStyle name="NoL" xfId="157" xr:uid="{00000000-0005-0000-0000-000095000000}"/>
    <cellStyle name="Nombre" xfId="158" xr:uid="{00000000-0005-0000-0000-000096000000}"/>
    <cellStyle name="Normal" xfId="0" builtinId="0"/>
    <cellStyle name="Normal - Style1" xfId="159" xr:uid="{00000000-0005-0000-0000-000098000000}"/>
    <cellStyle name="Normal 2" xfId="160" xr:uid="{00000000-0005-0000-0000-000099000000}"/>
    <cellStyle name="Normal 3" xfId="161" xr:uid="{00000000-0005-0000-0000-00009A000000}"/>
    <cellStyle name="Nota" xfId="162" xr:uid="{00000000-0005-0000-0000-00009B000000}"/>
    <cellStyle name="Note" xfId="163" xr:uid="{00000000-0005-0000-0000-00009C000000}"/>
    <cellStyle name="Notiz" xfId="164" xr:uid="{00000000-0005-0000-0000-00009D000000}"/>
    <cellStyle name="Otsikko" xfId="165" xr:uid="{00000000-0005-0000-0000-00009E000000}"/>
    <cellStyle name="Otsikko 1" xfId="166" xr:uid="{00000000-0005-0000-0000-00009F000000}"/>
    <cellStyle name="Otsikko 2" xfId="167" xr:uid="{00000000-0005-0000-0000-0000A0000000}"/>
    <cellStyle name="Otsikko 3" xfId="168" xr:uid="{00000000-0005-0000-0000-0000A1000000}"/>
    <cellStyle name="Otsikko 4" xfId="169" xr:uid="{00000000-0005-0000-0000-0000A2000000}"/>
    <cellStyle name="Output" xfId="170" xr:uid="{00000000-0005-0000-0000-0000A3000000}"/>
    <cellStyle name="Percent" xfId="1" builtinId="5"/>
    <cellStyle name="PercentCell" xfId="171" xr:uid="{00000000-0005-0000-0000-0000A5000000}"/>
    <cellStyle name="Pourcentage 2" xfId="172" xr:uid="{00000000-0005-0000-0000-0000A6000000}"/>
    <cellStyle name="Procent 2" xfId="173" xr:uid="{00000000-0005-0000-0000-0000A7000000}"/>
    <cellStyle name="Procent 2 2" xfId="174" xr:uid="{00000000-0005-0000-0000-0000A8000000}"/>
    <cellStyle name="QIS2CalcCell" xfId="175" xr:uid="{00000000-0005-0000-0000-0000A9000000}"/>
    <cellStyle name="QIS2Filler" xfId="176" xr:uid="{00000000-0005-0000-0000-0000AA000000}"/>
    <cellStyle name="QIS2Heading" xfId="177" xr:uid="{00000000-0005-0000-0000-0000AB000000}"/>
    <cellStyle name="QIS2Heading 2" xfId="178" xr:uid="{00000000-0005-0000-0000-0000AC000000}"/>
    <cellStyle name="QIS2InputCell" xfId="179" xr:uid="{00000000-0005-0000-0000-0000AD000000}"/>
    <cellStyle name="QIS2Locked" xfId="180" xr:uid="{00000000-0005-0000-0000-0000AE000000}"/>
    <cellStyle name="QIS2Locked 2" xfId="181" xr:uid="{00000000-0005-0000-0000-0000AF000000}"/>
    <cellStyle name="QIS2Para" xfId="182" xr:uid="{00000000-0005-0000-0000-0000B0000000}"/>
    <cellStyle name="QIS2Param" xfId="183" xr:uid="{00000000-0005-0000-0000-0000B1000000}"/>
    <cellStyle name="QIS4DescrCell1" xfId="184" xr:uid="{00000000-0005-0000-0000-0000B2000000}"/>
    <cellStyle name="QIS4DescrCell2" xfId="185" xr:uid="{00000000-0005-0000-0000-0000B3000000}"/>
    <cellStyle name="QIS4InputCellAbs" xfId="186" xr:uid="{00000000-0005-0000-0000-0000B4000000}"/>
    <cellStyle name="QIS4InputCellPerc" xfId="187" xr:uid="{00000000-0005-0000-0000-0000B5000000}"/>
    <cellStyle name="QIS5Area" xfId="188" xr:uid="{00000000-0005-0000-0000-0000B6000000}"/>
    <cellStyle name="QIS5CalcCell" xfId="189" xr:uid="{00000000-0005-0000-0000-0000B7000000}"/>
    <cellStyle name="QIS5Check" xfId="190" xr:uid="{00000000-0005-0000-0000-0000B8000000}"/>
    <cellStyle name="QIS5Empty" xfId="191" xr:uid="{00000000-0005-0000-0000-0000B9000000}"/>
    <cellStyle name="QIS5EmptyCell" xfId="192" xr:uid="{00000000-0005-0000-0000-0000BA000000}"/>
    <cellStyle name="QIS5Header" xfId="3" xr:uid="{00000000-0005-0000-0000-0000BB000000}"/>
    <cellStyle name="QIS5Header 2" xfId="193" xr:uid="{00000000-0005-0000-0000-0000BC000000}"/>
    <cellStyle name="QIS5InputCell" xfId="4" xr:uid="{00000000-0005-0000-0000-0000BD000000}"/>
    <cellStyle name="QIS5InputCell 2" xfId="194" xr:uid="{00000000-0005-0000-0000-0000BE000000}"/>
    <cellStyle name="QIS5InputCell 3" xfId="195" xr:uid="{00000000-0005-0000-0000-0000BF000000}"/>
    <cellStyle name="QIS5Label" xfId="6" xr:uid="{00000000-0005-0000-0000-0000C0000000}"/>
    <cellStyle name="QIS5Locked" xfId="5" xr:uid="{00000000-0005-0000-0000-0000C1000000}"/>
    <cellStyle name="QIS5Output" xfId="7" xr:uid="{00000000-0005-0000-0000-0000C2000000}"/>
    <cellStyle name="QIS5Param" xfId="196" xr:uid="{00000000-0005-0000-0000-0000C3000000}"/>
    <cellStyle name="QIS5SheetHeader" xfId="197" xr:uid="{00000000-0005-0000-0000-0000C4000000}"/>
    <cellStyle name="QIS5XLink" xfId="198" xr:uid="{00000000-0005-0000-0000-0000C5000000}"/>
    <cellStyle name="Satisfaisant" xfId="199" xr:uid="{00000000-0005-0000-0000-0000C6000000}"/>
    <cellStyle name="Schlecht" xfId="200" xr:uid="{00000000-0005-0000-0000-0000C7000000}"/>
    <cellStyle name="Selittävä teksti" xfId="201" xr:uid="{00000000-0005-0000-0000-0000C8000000}"/>
    <cellStyle name="Sortie" xfId="202" xr:uid="{00000000-0005-0000-0000-0000C9000000}"/>
    <cellStyle name="Standaard 2" xfId="203" xr:uid="{00000000-0005-0000-0000-0000CA000000}"/>
    <cellStyle name="Standaard 2 2" xfId="2" xr:uid="{00000000-0005-0000-0000-0000CB000000}"/>
    <cellStyle name="Standaard 3" xfId="204" xr:uid="{00000000-0005-0000-0000-0000CC000000}"/>
    <cellStyle name="Standaard 3 2" xfId="205" xr:uid="{00000000-0005-0000-0000-0000CD000000}"/>
    <cellStyle name="Standaard 4" xfId="206" xr:uid="{00000000-0005-0000-0000-0000CE000000}"/>
    <cellStyle name="Standaard 5" xfId="207" xr:uid="{00000000-0005-0000-0000-0000CF000000}"/>
    <cellStyle name="Standaard 6" xfId="208" xr:uid="{00000000-0005-0000-0000-0000D0000000}"/>
    <cellStyle name="Standaard 7" xfId="250" xr:uid="{00000000-0005-0000-0000-0000D1000000}"/>
    <cellStyle name="Stijl 1" xfId="209" xr:uid="{00000000-0005-0000-0000-0000D2000000}"/>
    <cellStyle name="Summa" xfId="210" xr:uid="{00000000-0005-0000-0000-0000D3000000}"/>
    <cellStyle name="Syöttö" xfId="211" xr:uid="{00000000-0005-0000-0000-0000D4000000}"/>
    <cellStyle name="Table Body" xfId="212" xr:uid="{00000000-0005-0000-0000-0000D5000000}"/>
    <cellStyle name="Table Body $" xfId="213" xr:uid="{00000000-0005-0000-0000-0000D6000000}"/>
    <cellStyle name="Table Body %" xfId="214" xr:uid="{00000000-0005-0000-0000-0000D7000000}"/>
    <cellStyle name="Table Header" xfId="215" xr:uid="{00000000-0005-0000-0000-0000D8000000}"/>
    <cellStyle name="Table Subheader" xfId="216" xr:uid="{00000000-0005-0000-0000-0000D9000000}"/>
    <cellStyle name="Tarkistussolu" xfId="217" xr:uid="{00000000-0005-0000-0000-0000DA000000}"/>
    <cellStyle name="Testo avviso" xfId="218" xr:uid="{00000000-0005-0000-0000-0000DB000000}"/>
    <cellStyle name="Testo descrittivo" xfId="219" xr:uid="{00000000-0005-0000-0000-0000DC000000}"/>
    <cellStyle name="Texte explicatif" xfId="220" xr:uid="{00000000-0005-0000-0000-0000DD000000}"/>
    <cellStyle name="Title" xfId="221" xr:uid="{00000000-0005-0000-0000-0000DE000000}"/>
    <cellStyle name="Titolo" xfId="222" xr:uid="{00000000-0005-0000-0000-0000DF000000}"/>
    <cellStyle name="Titolo 1" xfId="223" xr:uid="{00000000-0005-0000-0000-0000E0000000}"/>
    <cellStyle name="Titolo 2" xfId="224" xr:uid="{00000000-0005-0000-0000-0000E1000000}"/>
    <cellStyle name="Titolo 3" xfId="225" xr:uid="{00000000-0005-0000-0000-0000E2000000}"/>
    <cellStyle name="Titolo 4" xfId="226" xr:uid="{00000000-0005-0000-0000-0000E3000000}"/>
    <cellStyle name="Titre" xfId="227" xr:uid="{00000000-0005-0000-0000-0000E4000000}"/>
    <cellStyle name="Titre 1" xfId="228" xr:uid="{00000000-0005-0000-0000-0000E5000000}"/>
    <cellStyle name="Titre 2" xfId="229" xr:uid="{00000000-0005-0000-0000-0000E6000000}"/>
    <cellStyle name="Titre 3" xfId="230" xr:uid="{00000000-0005-0000-0000-0000E7000000}"/>
    <cellStyle name="Titre 4" xfId="231" xr:uid="{00000000-0005-0000-0000-0000E8000000}"/>
    <cellStyle name="Titre_CEIOPS-DOC-20-08 Solo 28 May 2008-post-rubino" xfId="232" xr:uid="{00000000-0005-0000-0000-0000E9000000}"/>
    <cellStyle name="Total" xfId="233" xr:uid="{00000000-0005-0000-0000-0000EA000000}"/>
    <cellStyle name="Totale" xfId="234" xr:uid="{00000000-0005-0000-0000-0000EB000000}"/>
    <cellStyle name="Tulostus" xfId="235" xr:uid="{00000000-0005-0000-0000-0000EC000000}"/>
    <cellStyle name="Überschrift" xfId="236" xr:uid="{00000000-0005-0000-0000-0000ED000000}"/>
    <cellStyle name="Überschrift 1" xfId="237" xr:uid="{00000000-0005-0000-0000-0000EE000000}"/>
    <cellStyle name="Überschrift 2" xfId="238" xr:uid="{00000000-0005-0000-0000-0000EF000000}"/>
    <cellStyle name="Überschrift 3" xfId="239" xr:uid="{00000000-0005-0000-0000-0000F0000000}"/>
    <cellStyle name="Überschrift 4" xfId="240" xr:uid="{00000000-0005-0000-0000-0000F1000000}"/>
    <cellStyle name="Überschrift_100125_QIS5 Helper tabs with Reins NP" xfId="241" xr:uid="{00000000-0005-0000-0000-0000F2000000}"/>
    <cellStyle name="Valore non valido" xfId="242" xr:uid="{00000000-0005-0000-0000-0000F3000000}"/>
    <cellStyle name="Valore valido" xfId="243" xr:uid="{00000000-0005-0000-0000-0000F4000000}"/>
    <cellStyle name="Varoitusteksti" xfId="244" xr:uid="{00000000-0005-0000-0000-0000F5000000}"/>
    <cellStyle name="Vérification" xfId="245" xr:uid="{00000000-0005-0000-0000-0000F6000000}"/>
    <cellStyle name="Verknüpfte Zelle" xfId="246" xr:uid="{00000000-0005-0000-0000-0000F7000000}"/>
    <cellStyle name="Warnender Text" xfId="247" xr:uid="{00000000-0005-0000-0000-0000F8000000}"/>
    <cellStyle name="Warning Text" xfId="248" xr:uid="{00000000-0005-0000-0000-0000F9000000}"/>
    <cellStyle name="Zelle überprüfen" xfId="249" xr:uid="{00000000-0005-0000-0000-0000FA000000}"/>
  </cellStyles>
  <dxfs count="0"/>
  <tableStyles count="0" defaultTableStyle="TableStyleMedium2" defaultPivotStyle="PivotStyleLight16"/>
  <colors>
    <mruColors>
      <color rgb="FFFFFFCC"/>
      <color rgb="FFFFE181"/>
      <color rgb="FFFFCC00"/>
      <color rgb="FFFFFF99"/>
      <color rgb="FFE39DCC"/>
      <color rgb="FFDEA5A2"/>
      <color rgb="FFE5B6B5"/>
      <color rgb="FFE4B3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77"/>
  <sheetViews>
    <sheetView showGridLines="0" tabSelected="1" workbookViewId="0">
      <pane ySplit="3" topLeftCell="A4" activePane="bottomLeft" state="frozen"/>
      <selection pane="bottomLeft" activeCell="R18" sqref="R18"/>
    </sheetView>
  </sheetViews>
  <sheetFormatPr defaultRowHeight="12.5" x14ac:dyDescent="0.25"/>
  <cols>
    <col min="1" max="1" width="4.26953125" customWidth="1"/>
    <col min="2" max="2" width="15.54296875" customWidth="1"/>
    <col min="7" max="7" width="26" customWidth="1"/>
    <col min="9" max="9" width="9.1796875" customWidth="1"/>
    <col min="12" max="12" width="20.26953125" customWidth="1"/>
  </cols>
  <sheetData>
    <row r="1" spans="2:15" ht="13" thickBot="1" x14ac:dyDescent="0.3"/>
    <row r="2" spans="2:15" x14ac:dyDescent="0.25">
      <c r="B2" s="193" t="s">
        <v>0</v>
      </c>
      <c r="C2" s="194"/>
      <c r="D2" s="195"/>
      <c r="G2" s="199" t="s">
        <v>1</v>
      </c>
      <c r="H2" s="200"/>
      <c r="I2" s="201"/>
    </row>
    <row r="3" spans="2:15" ht="13" thickBot="1" x14ac:dyDescent="0.3">
      <c r="B3" s="196"/>
      <c r="C3" s="197"/>
      <c r="D3" s="198"/>
      <c r="G3" s="202"/>
      <c r="H3" s="203"/>
      <c r="I3" s="204"/>
    </row>
    <row r="5" spans="2:15" x14ac:dyDescent="0.25">
      <c r="B5" s="15"/>
      <c r="C5" t="s">
        <v>2</v>
      </c>
    </row>
    <row r="6" spans="2:15" ht="13" x14ac:dyDescent="0.3">
      <c r="B6" s="21"/>
      <c r="C6" t="s">
        <v>3</v>
      </c>
      <c r="O6" s="1"/>
    </row>
    <row r="7" spans="2:15" ht="13" x14ac:dyDescent="0.3">
      <c r="B7" s="16"/>
      <c r="C7" t="s">
        <v>4</v>
      </c>
      <c r="O7" s="1"/>
    </row>
    <row r="8" spans="2:15" ht="13" x14ac:dyDescent="0.3">
      <c r="B8" s="17"/>
      <c r="C8" t="s">
        <v>5</v>
      </c>
      <c r="O8" s="1"/>
    </row>
    <row r="9" spans="2:15" x14ac:dyDescent="0.25">
      <c r="B9" s="43"/>
      <c r="C9" t="s">
        <v>6</v>
      </c>
    </row>
    <row r="10" spans="2:15" x14ac:dyDescent="0.25">
      <c r="B10" s="44"/>
      <c r="C10" t="s">
        <v>7</v>
      </c>
    </row>
    <row r="12" spans="2:15" x14ac:dyDescent="0.25">
      <c r="B12" t="s">
        <v>8</v>
      </c>
    </row>
    <row r="13" spans="2:15" x14ac:dyDescent="0.25">
      <c r="B13" t="s">
        <v>9</v>
      </c>
    </row>
    <row r="14" spans="2:15" ht="13" x14ac:dyDescent="0.3">
      <c r="B14" t="s">
        <v>10</v>
      </c>
    </row>
    <row r="15" spans="2:15" x14ac:dyDescent="0.25">
      <c r="B15" t="s">
        <v>11</v>
      </c>
    </row>
    <row r="16" spans="2:15" ht="13" x14ac:dyDescent="0.3">
      <c r="B16" t="s">
        <v>12</v>
      </c>
    </row>
    <row r="17" spans="1:15" x14ac:dyDescent="0.25">
      <c r="B17" t="s">
        <v>13</v>
      </c>
    </row>
    <row r="18" spans="1:15" ht="13" x14ac:dyDescent="0.3">
      <c r="A18" s="19"/>
      <c r="B18" t="s">
        <v>14</v>
      </c>
    </row>
    <row r="19" spans="1:15" ht="13" x14ac:dyDescent="0.3">
      <c r="A19" s="19"/>
      <c r="B19" t="s">
        <v>15</v>
      </c>
    </row>
    <row r="22" spans="1:15" x14ac:dyDescent="0.25">
      <c r="B22" t="s">
        <v>16</v>
      </c>
    </row>
    <row r="24" spans="1:15" ht="13" x14ac:dyDescent="0.3">
      <c r="B24" s="1" t="s">
        <v>17</v>
      </c>
      <c r="C24" s="1" t="s">
        <v>18</v>
      </c>
      <c r="H24" s="1" t="s">
        <v>19</v>
      </c>
      <c r="J24" s="22"/>
      <c r="L24" s="1" t="s">
        <v>20</v>
      </c>
    </row>
    <row r="25" spans="1:15" ht="25" x14ac:dyDescent="0.25">
      <c r="B25" t="s">
        <v>21</v>
      </c>
      <c r="C25" t="s">
        <v>22</v>
      </c>
      <c r="H25" t="s">
        <v>23</v>
      </c>
      <c r="J25" s="23"/>
      <c r="L25" s="31" t="s">
        <v>24</v>
      </c>
      <c r="M25" s="30" t="s">
        <v>25</v>
      </c>
      <c r="N25" s="30" t="s">
        <v>26</v>
      </c>
      <c r="O25" s="30" t="s">
        <v>27</v>
      </c>
    </row>
    <row r="26" spans="1:15" x14ac:dyDescent="0.25">
      <c r="B26" t="s">
        <v>28</v>
      </c>
      <c r="C26" t="s">
        <v>29</v>
      </c>
      <c r="H26" t="s">
        <v>30</v>
      </c>
      <c r="J26" s="23"/>
      <c r="L26" s="31">
        <v>0</v>
      </c>
      <c r="M26" s="32" t="s">
        <v>31</v>
      </c>
      <c r="N26" s="32" t="s">
        <v>32</v>
      </c>
      <c r="O26" s="32" t="s">
        <v>33</v>
      </c>
    </row>
    <row r="27" spans="1:15" x14ac:dyDescent="0.25">
      <c r="B27" t="s">
        <v>34</v>
      </c>
      <c r="C27" t="s">
        <v>35</v>
      </c>
      <c r="H27" t="s">
        <v>36</v>
      </c>
      <c r="J27" s="23"/>
      <c r="L27" s="31">
        <v>1</v>
      </c>
      <c r="M27" s="32" t="s">
        <v>37</v>
      </c>
      <c r="N27" s="32" t="s">
        <v>38</v>
      </c>
      <c r="O27" s="32" t="s">
        <v>39</v>
      </c>
    </row>
    <row r="28" spans="1:15" x14ac:dyDescent="0.25">
      <c r="B28" t="s">
        <v>40</v>
      </c>
      <c r="C28" t="s">
        <v>41</v>
      </c>
      <c r="H28" t="s">
        <v>42</v>
      </c>
      <c r="J28" s="23"/>
      <c r="L28" s="31">
        <v>2</v>
      </c>
      <c r="M28" s="32" t="s">
        <v>43</v>
      </c>
      <c r="N28" s="32" t="s">
        <v>43</v>
      </c>
      <c r="O28" s="32" t="s">
        <v>44</v>
      </c>
    </row>
    <row r="29" spans="1:15" x14ac:dyDescent="0.25">
      <c r="B29" t="s">
        <v>45</v>
      </c>
      <c r="C29" t="s">
        <v>46</v>
      </c>
      <c r="H29" t="s">
        <v>47</v>
      </c>
      <c r="J29" s="23"/>
      <c r="L29" s="31">
        <v>3</v>
      </c>
      <c r="M29" s="32" t="s">
        <v>48</v>
      </c>
      <c r="N29" s="32" t="s">
        <v>49</v>
      </c>
      <c r="O29" s="32" t="s">
        <v>50</v>
      </c>
    </row>
    <row r="30" spans="1:15" x14ac:dyDescent="0.25">
      <c r="B30" t="s">
        <v>51</v>
      </c>
      <c r="C30" t="s">
        <v>52</v>
      </c>
      <c r="H30" t="s">
        <v>53</v>
      </c>
      <c r="J30" s="23"/>
      <c r="L30" s="31">
        <v>4</v>
      </c>
      <c r="M30" s="32" t="s">
        <v>54</v>
      </c>
      <c r="N30" s="32" t="s">
        <v>55</v>
      </c>
      <c r="O30" s="32" t="s">
        <v>56</v>
      </c>
    </row>
    <row r="31" spans="1:15" x14ac:dyDescent="0.25">
      <c r="B31" t="s">
        <v>57</v>
      </c>
      <c r="C31" t="s">
        <v>58</v>
      </c>
      <c r="H31" t="s">
        <v>59</v>
      </c>
      <c r="J31" s="23"/>
      <c r="L31" s="31">
        <v>5</v>
      </c>
      <c r="M31" s="32" t="s">
        <v>60</v>
      </c>
      <c r="N31" s="32" t="s">
        <v>60</v>
      </c>
      <c r="O31" s="32" t="s">
        <v>61</v>
      </c>
    </row>
    <row r="32" spans="1:15" ht="13" x14ac:dyDescent="0.3">
      <c r="A32" s="19"/>
      <c r="B32" t="s">
        <v>62</v>
      </c>
      <c r="C32" t="s">
        <v>62</v>
      </c>
      <c r="H32" t="s">
        <v>63</v>
      </c>
      <c r="J32" s="23"/>
      <c r="L32" s="31">
        <v>6</v>
      </c>
      <c r="M32" s="32" t="s">
        <v>64</v>
      </c>
      <c r="N32" s="32" t="s">
        <v>64</v>
      </c>
      <c r="O32" s="32" t="s">
        <v>65</v>
      </c>
    </row>
    <row r="33" spans="1:24" x14ac:dyDescent="0.25">
      <c r="B33" t="s">
        <v>66</v>
      </c>
      <c r="C33" t="s">
        <v>67</v>
      </c>
    </row>
    <row r="34" spans="1:24" x14ac:dyDescent="0.25">
      <c r="B34" s="45"/>
      <c r="C34" s="45"/>
      <c r="J34" s="45"/>
    </row>
    <row r="35" spans="1:24" ht="13" x14ac:dyDescent="0.3">
      <c r="A35" s="19"/>
      <c r="H35" s="45"/>
    </row>
    <row r="36" spans="1:24" ht="13" x14ac:dyDescent="0.3">
      <c r="B36" s="20" t="s">
        <v>68</v>
      </c>
    </row>
    <row r="37" spans="1:24" s="20" customFormat="1" ht="13" x14ac:dyDescent="0.3">
      <c r="A37"/>
      <c r="B37" t="s">
        <v>69</v>
      </c>
      <c r="C37" t="s">
        <v>70</v>
      </c>
      <c r="D37"/>
    </row>
    <row r="38" spans="1:24" x14ac:dyDescent="0.25">
      <c r="B38" t="s">
        <v>71</v>
      </c>
    </row>
    <row r="40" spans="1:24" x14ac:dyDescent="0.25">
      <c r="B40" t="s">
        <v>72</v>
      </c>
    </row>
    <row r="41" spans="1:24" x14ac:dyDescent="0.25">
      <c r="B41" t="s">
        <v>73</v>
      </c>
    </row>
    <row r="42" spans="1:24" x14ac:dyDescent="0.25">
      <c r="B42" t="s">
        <v>74</v>
      </c>
    </row>
    <row r="43" spans="1:24" x14ac:dyDescent="0.25">
      <c r="B43" t="s">
        <v>75</v>
      </c>
    </row>
    <row r="44" spans="1:24" ht="13" x14ac:dyDescent="0.3">
      <c r="B44" t="s">
        <v>76</v>
      </c>
      <c r="R44" s="20"/>
      <c r="S44" s="20"/>
      <c r="T44" s="20"/>
      <c r="U44" s="20"/>
      <c r="V44" s="20"/>
      <c r="W44" s="20"/>
      <c r="X44" s="20"/>
    </row>
    <row r="45" spans="1:24" ht="13" x14ac:dyDescent="0.3">
      <c r="R45" s="20"/>
      <c r="S45" s="20"/>
      <c r="T45" s="20"/>
      <c r="U45" s="20"/>
      <c r="V45" s="20"/>
      <c r="W45" s="20"/>
      <c r="X45" s="20"/>
    </row>
    <row r="46" spans="1:24" ht="13" x14ac:dyDescent="0.3">
      <c r="B46" t="s">
        <v>77</v>
      </c>
      <c r="R46" s="20"/>
      <c r="S46" s="20"/>
      <c r="T46" s="20"/>
      <c r="U46" s="20"/>
      <c r="V46" s="20"/>
      <c r="W46" s="20"/>
      <c r="X46" s="20"/>
    </row>
    <row r="48" spans="1:24" x14ac:dyDescent="0.25">
      <c r="B48" s="25" t="s">
        <v>78</v>
      </c>
    </row>
    <row r="49" spans="2:24" x14ac:dyDescent="0.25">
      <c r="B49" t="s">
        <v>79</v>
      </c>
    </row>
    <row r="50" spans="2:24" x14ac:dyDescent="0.25">
      <c r="B50" t="s">
        <v>80</v>
      </c>
    </row>
    <row r="51" spans="2:24" x14ac:dyDescent="0.25">
      <c r="B51" t="s">
        <v>81</v>
      </c>
    </row>
    <row r="52" spans="2:24" x14ac:dyDescent="0.25">
      <c r="B52" t="s">
        <v>82</v>
      </c>
    </row>
    <row r="53" spans="2:24" x14ac:dyDescent="0.25">
      <c r="B53" t="s">
        <v>83</v>
      </c>
    </row>
    <row r="54" spans="2:24" x14ac:dyDescent="0.25">
      <c r="B54" t="s">
        <v>84</v>
      </c>
    </row>
    <row r="56" spans="2:24" x14ac:dyDescent="0.25">
      <c r="B56" s="46" t="s">
        <v>85</v>
      </c>
      <c r="C56" s="46"/>
      <c r="D56" s="46"/>
      <c r="E56" s="46"/>
      <c r="F56" s="46"/>
      <c r="G56" s="46"/>
      <c r="H56" s="46"/>
      <c r="I56" s="46"/>
      <c r="J56" s="46"/>
      <c r="K56" s="46"/>
      <c r="L56" s="46"/>
      <c r="M56" s="46"/>
      <c r="N56" s="46"/>
      <c r="O56" s="46"/>
      <c r="P56" s="46"/>
      <c r="Q56" s="46"/>
      <c r="R56" s="46"/>
      <c r="S56" s="46"/>
      <c r="T56" s="46"/>
      <c r="U56" s="46"/>
      <c r="V56" s="46"/>
      <c r="W56" s="46"/>
    </row>
    <row r="57" spans="2:24" x14ac:dyDescent="0.25">
      <c r="B57" s="46" t="s">
        <v>86</v>
      </c>
      <c r="C57" s="46"/>
      <c r="D57" s="46"/>
      <c r="E57" s="46"/>
      <c r="F57" s="46"/>
      <c r="G57" s="46"/>
      <c r="H57" s="46"/>
      <c r="I57" s="46"/>
      <c r="J57" s="46"/>
      <c r="K57" s="46"/>
      <c r="L57" s="46"/>
      <c r="M57" s="46"/>
      <c r="N57" s="46"/>
      <c r="O57" s="46"/>
      <c r="P57" s="46"/>
      <c r="Q57" s="46"/>
      <c r="R57" s="46"/>
      <c r="S57" s="46"/>
      <c r="T57" s="46"/>
      <c r="U57" s="46"/>
      <c r="V57" s="46"/>
      <c r="W57" s="46"/>
    </row>
    <row r="59" spans="2:24" x14ac:dyDescent="0.25">
      <c r="B59" t="s">
        <v>87</v>
      </c>
    </row>
    <row r="60" spans="2:24" x14ac:dyDescent="0.25">
      <c r="B60" s="46" t="s">
        <v>88</v>
      </c>
      <c r="C60" s="46"/>
      <c r="D60" s="46"/>
      <c r="E60" s="46"/>
      <c r="F60" s="46"/>
      <c r="G60" s="46"/>
      <c r="H60" s="46"/>
      <c r="I60" s="46"/>
      <c r="J60" s="46"/>
      <c r="K60" s="46"/>
      <c r="L60" s="46"/>
      <c r="M60" s="46"/>
      <c r="N60" s="46"/>
      <c r="O60" s="46"/>
      <c r="P60" s="46"/>
      <c r="Q60" s="46"/>
      <c r="R60" s="46"/>
      <c r="S60" s="46"/>
      <c r="T60" s="46"/>
      <c r="U60" s="46"/>
      <c r="V60" s="46"/>
    </row>
    <row r="61" spans="2:24" x14ac:dyDescent="0.25">
      <c r="B61" s="46" t="s">
        <v>89</v>
      </c>
      <c r="C61" s="46"/>
      <c r="D61" s="46"/>
      <c r="E61" s="46"/>
      <c r="F61" s="46"/>
      <c r="G61" s="46"/>
      <c r="H61" s="46"/>
      <c r="I61" s="46"/>
      <c r="J61" s="46"/>
      <c r="K61" s="46"/>
      <c r="L61" s="46"/>
      <c r="M61" s="46"/>
      <c r="N61" s="46"/>
      <c r="O61" s="46"/>
      <c r="P61" s="46"/>
      <c r="Q61" s="46"/>
      <c r="R61" s="46"/>
      <c r="S61" s="46"/>
      <c r="T61" s="46"/>
      <c r="U61" s="46"/>
      <c r="V61" s="46"/>
      <c r="W61" s="46"/>
      <c r="X61" s="46"/>
    </row>
    <row r="62" spans="2:24" x14ac:dyDescent="0.25">
      <c r="B62" s="46" t="s">
        <v>90</v>
      </c>
      <c r="C62" s="46"/>
      <c r="D62" s="46"/>
      <c r="E62" s="46"/>
      <c r="F62" s="46"/>
      <c r="G62" s="46"/>
      <c r="H62" s="46"/>
      <c r="I62" s="46"/>
      <c r="J62" s="46"/>
      <c r="K62" s="46"/>
      <c r="L62" s="46"/>
      <c r="M62" s="46"/>
      <c r="N62" s="46"/>
      <c r="O62" s="46"/>
      <c r="P62" s="46"/>
      <c r="Q62" s="46"/>
      <c r="R62" s="46"/>
      <c r="S62" s="46"/>
      <c r="T62" s="46"/>
      <c r="U62" s="46"/>
      <c r="V62" s="46"/>
      <c r="W62" s="46"/>
      <c r="X62" s="46"/>
    </row>
    <row r="64" spans="2:24" ht="13" x14ac:dyDescent="0.3">
      <c r="B64" s="20" t="s">
        <v>66</v>
      </c>
    </row>
    <row r="65" spans="2:2" x14ac:dyDescent="0.25">
      <c r="B65" t="s">
        <v>91</v>
      </c>
    </row>
    <row r="66" spans="2:2" x14ac:dyDescent="0.25">
      <c r="B66" t="s">
        <v>92</v>
      </c>
    </row>
    <row r="67" spans="2:2" x14ac:dyDescent="0.25">
      <c r="B67" t="s">
        <v>93</v>
      </c>
    </row>
    <row r="70" spans="2:2" ht="13" x14ac:dyDescent="0.3">
      <c r="B70" s="20" t="s">
        <v>94</v>
      </c>
    </row>
    <row r="71" spans="2:2" x14ac:dyDescent="0.25">
      <c r="B71" t="s">
        <v>95</v>
      </c>
    </row>
    <row r="73" spans="2:2" x14ac:dyDescent="0.25">
      <c r="B73" t="s">
        <v>96</v>
      </c>
    </row>
    <row r="75" spans="2:2" x14ac:dyDescent="0.25">
      <c r="B75" t="s">
        <v>97</v>
      </c>
    </row>
    <row r="76" spans="2:2" x14ac:dyDescent="0.25">
      <c r="B76" t="s">
        <v>98</v>
      </c>
    </row>
    <row r="77" spans="2:2" x14ac:dyDescent="0.25">
      <c r="B77" t="s">
        <v>99</v>
      </c>
    </row>
  </sheetData>
  <sheetProtection algorithmName="SHA-512" hashValue="pcKXNEaosQs7IU3eMdtfr8akmYUhhIUQoxEJEdt8NXHvc7SlS3z6p3ETDPO1HRM2PfCzBmd69fFkt/Q0zSo7rg==" saltValue="woR6ogn1tdC2or6w3zJbuw==" spinCount="100000" sheet="1" objects="1" scenarios="1"/>
  <mergeCells count="2">
    <mergeCell ref="B2:D3"/>
    <mergeCell ref="G2:I3"/>
  </mergeCells>
  <pageMargins left="0.7" right="0.7" top="0.75" bottom="0.75" header="0.3" footer="0.3"/>
  <pageSetup paperSize="9" scale="7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249977111117893"/>
    <pageSetUpPr fitToPage="1"/>
  </sheetPr>
  <dimension ref="A1:H26"/>
  <sheetViews>
    <sheetView showGridLines="0" topLeftCell="B1" zoomScale="90" zoomScaleNormal="90" workbookViewId="0">
      <pane ySplit="6" topLeftCell="A18" activePane="bottomLeft" state="frozen"/>
      <selection activeCell="B1" sqref="B1"/>
      <selection pane="bottomLeft" activeCell="B10" sqref="B10"/>
    </sheetView>
  </sheetViews>
  <sheetFormatPr defaultRowHeight="12.5" x14ac:dyDescent="0.25"/>
  <cols>
    <col min="1" max="1" width="7.453125" customWidth="1"/>
    <col min="2" max="2" width="80.453125" customWidth="1"/>
    <col min="3" max="3" width="18.26953125" customWidth="1"/>
    <col min="4" max="4" width="19.453125" customWidth="1"/>
    <col min="5" max="6" width="16" customWidth="1"/>
    <col min="7" max="7" width="27.453125" customWidth="1"/>
    <col min="8" max="8" width="25.7265625" customWidth="1"/>
    <col min="10" max="10" width="33" bestFit="1" customWidth="1"/>
    <col min="11" max="11" width="12.7265625" bestFit="1" customWidth="1"/>
    <col min="12" max="12" width="26" bestFit="1" customWidth="1"/>
    <col min="13" max="13" width="12.7265625" bestFit="1" customWidth="1"/>
    <col min="14" max="14" width="24.453125" bestFit="1" customWidth="1"/>
  </cols>
  <sheetData>
    <row r="1" spans="1:8" ht="13" thickBot="1" x14ac:dyDescent="0.3"/>
    <row r="2" spans="1:8" ht="12.75" customHeight="1" x14ac:dyDescent="0.25">
      <c r="B2" s="226" t="s">
        <v>177</v>
      </c>
      <c r="C2" s="227"/>
      <c r="D2" s="227"/>
      <c r="E2" s="227"/>
      <c r="F2" s="227"/>
      <c r="G2" s="228"/>
    </row>
    <row r="3" spans="1:8" ht="12.75" customHeight="1" x14ac:dyDescent="0.25">
      <c r="B3" s="229"/>
      <c r="C3" s="230"/>
      <c r="D3" s="230"/>
      <c r="E3" s="230"/>
      <c r="F3" s="230"/>
      <c r="G3" s="231"/>
    </row>
    <row r="4" spans="1:8" ht="12.75" customHeight="1" x14ac:dyDescent="0.25">
      <c r="B4" s="229"/>
      <c r="C4" s="230"/>
      <c r="D4" s="230"/>
      <c r="E4" s="230"/>
      <c r="F4" s="230"/>
      <c r="G4" s="231"/>
    </row>
    <row r="5" spans="1:8" ht="13.5" customHeight="1" x14ac:dyDescent="0.25">
      <c r="B5" s="229"/>
      <c r="C5" s="230"/>
      <c r="D5" s="230"/>
      <c r="E5" s="230"/>
      <c r="F5" s="230"/>
      <c r="G5" s="231"/>
    </row>
    <row r="6" spans="1:8" ht="13.5" customHeight="1" thickBot="1" x14ac:dyDescent="0.3">
      <c r="B6" s="232"/>
      <c r="C6" s="233"/>
      <c r="D6" s="233"/>
      <c r="E6" s="233"/>
      <c r="F6" s="233"/>
      <c r="G6" s="234"/>
    </row>
    <row r="7" spans="1:8" ht="13.5" customHeight="1" x14ac:dyDescent="0.25"/>
    <row r="9" spans="1:8" ht="13" x14ac:dyDescent="0.3">
      <c r="H9" s="1" t="s">
        <v>178</v>
      </c>
    </row>
    <row r="10" spans="1:8" ht="12.75" customHeight="1" x14ac:dyDescent="0.3">
      <c r="C10" s="208" t="s">
        <v>105</v>
      </c>
      <c r="D10" s="210"/>
      <c r="E10" s="208" t="s">
        <v>107</v>
      </c>
      <c r="F10" s="210"/>
      <c r="G10" s="5"/>
      <c r="H10" s="176" t="s">
        <v>179</v>
      </c>
    </row>
    <row r="11" spans="1:8" ht="13" x14ac:dyDescent="0.3">
      <c r="C11" s="50" t="s">
        <v>102</v>
      </c>
      <c r="D11" s="50" t="s">
        <v>180</v>
      </c>
      <c r="E11" s="50" t="s">
        <v>102</v>
      </c>
      <c r="F11" s="50" t="s">
        <v>180</v>
      </c>
      <c r="G11" s="47" t="s">
        <v>181</v>
      </c>
    </row>
    <row r="12" spans="1:8" ht="13" x14ac:dyDescent="0.3">
      <c r="A12" s="42" t="s">
        <v>182</v>
      </c>
      <c r="B12" s="49" t="s">
        <v>183</v>
      </c>
      <c r="C12" s="37">
        <f>SUM(C13:C16)</f>
        <v>0</v>
      </c>
      <c r="D12" s="37">
        <f>SUM(D13:D16)</f>
        <v>0</v>
      </c>
      <c r="E12" s="37">
        <f>SUM(E13:E16)</f>
        <v>0</v>
      </c>
      <c r="F12" s="37">
        <f>SUM(F13:F16)</f>
        <v>0</v>
      </c>
      <c r="G12" s="37">
        <f>SUM(G13:G16)</f>
        <v>0</v>
      </c>
      <c r="H12" s="152" t="s">
        <v>184</v>
      </c>
    </row>
    <row r="13" spans="1:8" x14ac:dyDescent="0.25">
      <c r="A13" s="13"/>
      <c r="B13" s="38" t="s">
        <v>22</v>
      </c>
      <c r="C13" s="52">
        <f>Obligaties!F6</f>
        <v>0</v>
      </c>
      <c r="D13" s="52">
        <f>Obligaties!G6</f>
        <v>0</v>
      </c>
      <c r="E13" s="52">
        <f>Obligaties!F8</f>
        <v>0</v>
      </c>
      <c r="F13" s="52">
        <f>Obligaties!G8</f>
        <v>0</v>
      </c>
      <c r="G13" s="53">
        <f>Obligaties!H7</f>
        <v>0</v>
      </c>
    </row>
    <row r="14" spans="1:8" x14ac:dyDescent="0.25">
      <c r="A14" s="13"/>
      <c r="B14" s="38" t="s">
        <v>185</v>
      </c>
      <c r="C14" s="52">
        <f>'SII zonder rating'!F6</f>
        <v>0</v>
      </c>
      <c r="D14" s="52">
        <f>'SII zonder rating'!G6</f>
        <v>0</v>
      </c>
      <c r="E14" s="52">
        <f>'SII zonder rating'!F8</f>
        <v>0</v>
      </c>
      <c r="F14" s="52">
        <f>'SII zonder rating'!G8</f>
        <v>0</v>
      </c>
      <c r="G14" s="52">
        <f>'SII zonder rating'!H7</f>
        <v>0</v>
      </c>
    </row>
    <row r="15" spans="1:8" ht="13.5" customHeight="1" x14ac:dyDescent="0.25">
      <c r="A15" s="13"/>
      <c r="B15" s="38" t="s">
        <v>35</v>
      </c>
      <c r="C15" s="52">
        <f>Gedekt!F6</f>
        <v>0</v>
      </c>
      <c r="D15" s="52">
        <f>Gedekt!G6</f>
        <v>0</v>
      </c>
      <c r="E15" s="52">
        <f>Gedekt!F8</f>
        <v>0</v>
      </c>
      <c r="F15" s="52">
        <f>Gedekt!G8</f>
        <v>0</v>
      </c>
      <c r="G15" s="52">
        <f>Gedekt!H7</f>
        <v>0</v>
      </c>
    </row>
    <row r="16" spans="1:8" x14ac:dyDescent="0.25">
      <c r="A16" s="13"/>
      <c r="B16" s="38" t="s">
        <v>41</v>
      </c>
      <c r="C16" s="52">
        <f>'N.U.-staats'!F6</f>
        <v>0</v>
      </c>
      <c r="D16" s="52">
        <f>'N.U.-staats'!G6</f>
        <v>0</v>
      </c>
      <c r="E16" s="52">
        <f>'N.U.-staats'!F8</f>
        <v>0</v>
      </c>
      <c r="F16" s="52">
        <f>'N.U.-staats'!G8</f>
        <v>0</v>
      </c>
      <c r="G16" s="54">
        <f>'N.U.-staats'!H7</f>
        <v>0</v>
      </c>
    </row>
    <row r="17" spans="1:8" ht="13" x14ac:dyDescent="0.3">
      <c r="A17" s="42" t="s">
        <v>186</v>
      </c>
      <c r="B17" s="49" t="s">
        <v>62</v>
      </c>
      <c r="G17" s="37">
        <f>MAX(G18,G19)</f>
        <v>0</v>
      </c>
    </row>
    <row r="18" spans="1:8" ht="13" x14ac:dyDescent="0.3">
      <c r="A18" s="42" t="s">
        <v>187</v>
      </c>
      <c r="B18" s="38" t="s">
        <v>188</v>
      </c>
      <c r="C18" s="37">
        <f>Kredietderivaten!F6</f>
        <v>0</v>
      </c>
      <c r="D18" s="37">
        <f>Kredietderivaten!G6</f>
        <v>0</v>
      </c>
      <c r="E18" s="37">
        <f>Kredietderivaten!F7</f>
        <v>0</v>
      </c>
      <c r="F18" s="37">
        <f>Kredietderivaten!G7</f>
        <v>0</v>
      </c>
      <c r="G18" s="35">
        <f>MAX(0,(C18-E18)-(D18-F18))</f>
        <v>0</v>
      </c>
      <c r="H18" s="152" t="s">
        <v>189</v>
      </c>
    </row>
    <row r="19" spans="1:8" ht="13" x14ac:dyDescent="0.3">
      <c r="A19" s="42" t="s">
        <v>190</v>
      </c>
      <c r="B19" s="38" t="s">
        <v>191</v>
      </c>
      <c r="C19" s="37">
        <f>Kredietderivaten!F6</f>
        <v>0</v>
      </c>
      <c r="D19" s="37">
        <f>Kredietderivaten!G6</f>
        <v>0</v>
      </c>
      <c r="E19" s="37">
        <f>Kredietderivaten!F8</f>
        <v>0</v>
      </c>
      <c r="F19" s="37">
        <f>Kredietderivaten!G8</f>
        <v>0</v>
      </c>
      <c r="G19" s="33">
        <f>MAX(0,(C19-E19)-(D19-F19))</f>
        <v>0</v>
      </c>
      <c r="H19" s="152" t="s">
        <v>192</v>
      </c>
    </row>
    <row r="20" spans="1:8" ht="13" x14ac:dyDescent="0.3">
      <c r="A20" s="42" t="s">
        <v>193</v>
      </c>
      <c r="B20" s="49" t="s">
        <v>194</v>
      </c>
      <c r="C20" s="37">
        <f>SUM(C21:C23)</f>
        <v>0</v>
      </c>
      <c r="D20" s="37">
        <f>SUM(D21:D23)</f>
        <v>0</v>
      </c>
      <c r="E20" s="37">
        <f>SUM(E21:E23)</f>
        <v>0</v>
      </c>
      <c r="F20" s="37">
        <f>SUM(F21:F23)</f>
        <v>0</v>
      </c>
      <c r="G20" s="37">
        <f>SUM(G21:G23)</f>
        <v>0</v>
      </c>
      <c r="H20" s="152" t="s">
        <v>195</v>
      </c>
    </row>
    <row r="21" spans="1:8" x14ac:dyDescent="0.25">
      <c r="A21" s="13"/>
      <c r="B21" s="38" t="s">
        <v>46</v>
      </c>
      <c r="C21" s="52">
        <f>Secur1!F6</f>
        <v>0</v>
      </c>
      <c r="D21" s="52">
        <f>Secur1!G6</f>
        <v>0</v>
      </c>
      <c r="E21" s="52">
        <f>Secur1!F8</f>
        <v>0</v>
      </c>
      <c r="F21" s="52">
        <f>Secur1!G8</f>
        <v>0</v>
      </c>
      <c r="G21" s="53">
        <f>Secur1!H7</f>
        <v>0</v>
      </c>
    </row>
    <row r="22" spans="1:8" x14ac:dyDescent="0.25">
      <c r="A22" s="13"/>
      <c r="B22" s="38" t="s">
        <v>52</v>
      </c>
      <c r="C22" s="52">
        <f>Secur2!F6</f>
        <v>0</v>
      </c>
      <c r="D22" s="52">
        <f>Secur2!G6</f>
        <v>0</v>
      </c>
      <c r="E22" s="52">
        <f>Secur2!F8</f>
        <v>0</v>
      </c>
      <c r="F22" s="52">
        <f>Secur2!G8</f>
        <v>0</v>
      </c>
      <c r="G22" s="52">
        <f>Secur2!H7</f>
        <v>0</v>
      </c>
    </row>
    <row r="23" spans="1:8" x14ac:dyDescent="0.25">
      <c r="A23" s="13"/>
      <c r="B23" s="38" t="s">
        <v>58</v>
      </c>
      <c r="C23" s="52">
        <f>Hersecur!F6</f>
        <v>0</v>
      </c>
      <c r="D23" s="52">
        <f>Hersecur!G6</f>
        <v>0</v>
      </c>
      <c r="E23" s="52">
        <f>Hersecur!F8</f>
        <v>0</v>
      </c>
      <c r="F23" s="52">
        <f>Hersecur!G8</f>
        <v>0</v>
      </c>
      <c r="G23" s="52">
        <f>Hersecur!H7</f>
        <v>0</v>
      </c>
    </row>
    <row r="25" spans="1:8" ht="13" thickBot="1" x14ac:dyDescent="0.3"/>
    <row r="26" spans="1:8" ht="25.5" customHeight="1" thickBot="1" x14ac:dyDescent="0.3">
      <c r="B26" s="39" t="s">
        <v>196</v>
      </c>
      <c r="C26" s="40">
        <f>G12+G20+G17</f>
        <v>0</v>
      </c>
      <c r="D26" s="175" t="s">
        <v>197</v>
      </c>
    </row>
  </sheetData>
  <sheetProtection algorithmName="SHA-512" hashValue="xznOsZEN8XWU9Pfptnhb2/2GQZtANvDMSHbpItplwZ2Hjv6zLwWb9fdc+L3qiALADwyse68RtWE6XJULLExZsA==" saltValue="cXjolzJVbVu7AuBkVGyTdw==" spinCount="100000" sheet="1" objects="1" scenarios="1"/>
  <mergeCells count="3">
    <mergeCell ref="B2:G6"/>
    <mergeCell ref="C10:D10"/>
    <mergeCell ref="E10:F10"/>
  </mergeCells>
  <pageMargins left="0.7" right="0.7" top="0.75" bottom="0.75" header="0.3" footer="0.3"/>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V141"/>
  <sheetViews>
    <sheetView showGridLines="0" zoomScale="90" zoomScaleNormal="90" workbookViewId="0">
      <pane ySplit="8" topLeftCell="A9" activePane="bottomLeft" state="frozen"/>
      <selection pane="bottomLeft"/>
    </sheetView>
  </sheetViews>
  <sheetFormatPr defaultRowHeight="12.5" x14ac:dyDescent="0.25"/>
  <cols>
    <col min="1" max="1" width="4" customWidth="1"/>
    <col min="2" max="2" width="28.453125" customWidth="1"/>
    <col min="3" max="3" width="10.54296875" customWidth="1"/>
    <col min="4" max="4" width="13.81640625" customWidth="1"/>
    <col min="5" max="5" width="10.81640625" customWidth="1"/>
    <col min="6" max="6" width="12.81640625" customWidth="1"/>
    <col min="7" max="7" width="12" customWidth="1"/>
    <col min="8" max="8" width="12.81640625" customWidth="1"/>
    <col min="9" max="9" width="10.81640625" customWidth="1"/>
    <col min="10" max="10" width="10.7265625" customWidth="1"/>
    <col min="11" max="11" width="13" customWidth="1"/>
    <col min="12" max="12" width="9.453125" bestFit="1" customWidth="1"/>
  </cols>
  <sheetData>
    <row r="2" spans="2:22" ht="24" customHeight="1" x14ac:dyDescent="0.35">
      <c r="B2" s="88" t="s">
        <v>22</v>
      </c>
      <c r="F2" s="5"/>
      <c r="G2" s="5"/>
      <c r="L2" s="5"/>
    </row>
    <row r="3" spans="2:22" ht="13" x14ac:dyDescent="0.3">
      <c r="B3" s="19" t="s">
        <v>100</v>
      </c>
      <c r="C3" s="1"/>
      <c r="D3" s="1"/>
      <c r="E3" s="1"/>
      <c r="F3" s="5"/>
      <c r="G3" s="5"/>
      <c r="M3" s="5"/>
    </row>
    <row r="4" spans="2:22" x14ac:dyDescent="0.25">
      <c r="M4" s="5"/>
    </row>
    <row r="5" spans="2:22" ht="13" x14ac:dyDescent="0.3">
      <c r="B5" s="205" t="s">
        <v>101</v>
      </c>
      <c r="C5" s="206"/>
      <c r="D5" s="206"/>
      <c r="E5" s="207"/>
      <c r="F5" s="55" t="s">
        <v>102</v>
      </c>
      <c r="G5" s="55" t="s">
        <v>103</v>
      </c>
      <c r="H5" s="55" t="s">
        <v>104</v>
      </c>
      <c r="M5" s="5"/>
    </row>
    <row r="6" spans="2:22" x14ac:dyDescent="0.25">
      <c r="B6" s="211" t="s">
        <v>105</v>
      </c>
      <c r="C6" s="212"/>
      <c r="D6" s="212"/>
      <c r="E6" s="216"/>
      <c r="F6" s="33">
        <f>SUM(D32:K32)+K37</f>
        <v>0</v>
      </c>
      <c r="G6" s="126"/>
      <c r="H6" s="34">
        <f>F6-G6</f>
        <v>0</v>
      </c>
      <c r="M6" s="5"/>
    </row>
    <row r="7" spans="2:22" x14ac:dyDescent="0.25">
      <c r="B7" s="211" t="s">
        <v>106</v>
      </c>
      <c r="C7" s="212"/>
      <c r="D7" s="212"/>
      <c r="E7" s="216"/>
      <c r="F7" s="16">
        <f>SUM(D33:K33)</f>
        <v>0</v>
      </c>
      <c r="G7" s="26">
        <f>G8-G6</f>
        <v>0</v>
      </c>
      <c r="H7" s="37">
        <f>MAX(0,F7+G7)</f>
        <v>0</v>
      </c>
      <c r="M7" s="5"/>
    </row>
    <row r="8" spans="2:22" x14ac:dyDescent="0.25">
      <c r="B8" s="211" t="s">
        <v>107</v>
      </c>
      <c r="C8" s="212"/>
      <c r="D8" s="212"/>
      <c r="E8" s="216"/>
      <c r="F8" s="35">
        <f>F6-F7</f>
        <v>0</v>
      </c>
      <c r="G8" s="127"/>
      <c r="H8" s="36">
        <f>F8-G8</f>
        <v>0</v>
      </c>
      <c r="M8" s="5"/>
    </row>
    <row r="9" spans="2:22" x14ac:dyDescent="0.25">
      <c r="M9" s="5"/>
    </row>
    <row r="10" spans="2:22" x14ac:dyDescent="0.25">
      <c r="M10" s="5"/>
    </row>
    <row r="11" spans="2:22" ht="13" x14ac:dyDescent="0.3">
      <c r="B11" s="3"/>
      <c r="C11" s="3"/>
      <c r="D11" s="1" t="s">
        <v>108</v>
      </c>
      <c r="E11" s="2"/>
      <c r="F11" s="2"/>
      <c r="G11" s="2"/>
      <c r="H11" s="2"/>
      <c r="I11" s="2"/>
      <c r="J11" s="2"/>
      <c r="K11" s="2"/>
      <c r="L11" s="5"/>
    </row>
    <row r="12" spans="2:22" x14ac:dyDescent="0.25">
      <c r="B12" s="208" t="s">
        <v>109</v>
      </c>
      <c r="C12" s="210"/>
      <c r="D12" s="214" t="s">
        <v>110</v>
      </c>
      <c r="E12" s="214"/>
      <c r="F12" s="214"/>
      <c r="G12" s="214"/>
      <c r="H12" s="214"/>
      <c r="I12" s="214"/>
      <c r="J12" s="214"/>
      <c r="K12" s="215"/>
      <c r="L12" s="5"/>
    </row>
    <row r="13" spans="2:22" ht="13" x14ac:dyDescent="0.3">
      <c r="B13" s="47" t="s">
        <v>111</v>
      </c>
      <c r="C13" s="48" t="s">
        <v>112</v>
      </c>
      <c r="D13" s="47">
        <v>0</v>
      </c>
      <c r="E13" s="47">
        <v>1</v>
      </c>
      <c r="F13" s="47">
        <v>2</v>
      </c>
      <c r="G13" s="47">
        <v>3</v>
      </c>
      <c r="H13" s="47">
        <v>4</v>
      </c>
      <c r="I13" s="47">
        <v>5</v>
      </c>
      <c r="J13" s="47">
        <v>6</v>
      </c>
      <c r="K13" s="47" t="s">
        <v>113</v>
      </c>
      <c r="L13" s="5"/>
    </row>
    <row r="14" spans="2:22" x14ac:dyDescent="0.25">
      <c r="B14" s="50">
        <v>0</v>
      </c>
      <c r="C14" s="50">
        <v>5</v>
      </c>
      <c r="D14" s="51">
        <v>0</v>
      </c>
      <c r="E14" s="51">
        <v>0</v>
      </c>
      <c r="F14" s="51">
        <v>0</v>
      </c>
      <c r="G14" s="51">
        <v>0</v>
      </c>
      <c r="H14" s="51">
        <v>0</v>
      </c>
      <c r="I14" s="51">
        <v>0</v>
      </c>
      <c r="J14" s="51">
        <v>0</v>
      </c>
      <c r="K14" s="51">
        <v>0</v>
      </c>
      <c r="L14" s="5"/>
      <c r="M14" s="14"/>
      <c r="N14" s="7"/>
      <c r="O14" s="8"/>
      <c r="P14" s="8"/>
      <c r="Q14" s="8"/>
      <c r="R14" s="8"/>
      <c r="S14" s="8"/>
      <c r="T14" s="8"/>
      <c r="U14" s="8"/>
      <c r="V14" s="8"/>
    </row>
    <row r="15" spans="2:22" x14ac:dyDescent="0.25">
      <c r="B15" s="50">
        <v>5</v>
      </c>
      <c r="C15" s="50">
        <v>10</v>
      </c>
      <c r="D15" s="51">
        <v>4.4999999999999998E-2</v>
      </c>
      <c r="E15" s="51">
        <v>5.5E-2</v>
      </c>
      <c r="F15" s="51">
        <v>7.0000000000000007E-2</v>
      </c>
      <c r="G15" s="51">
        <v>0.125</v>
      </c>
      <c r="H15" s="51">
        <v>0.22500000000000001</v>
      </c>
      <c r="I15" s="51">
        <v>0.375</v>
      </c>
      <c r="J15" s="51">
        <v>0.375</v>
      </c>
      <c r="K15" s="51">
        <v>0.15</v>
      </c>
      <c r="M15" s="14"/>
      <c r="N15" s="7"/>
      <c r="O15" s="8"/>
      <c r="P15" s="8"/>
      <c r="Q15" s="8"/>
      <c r="R15" s="8"/>
      <c r="S15" s="8"/>
      <c r="T15" s="8"/>
      <c r="U15" s="8"/>
      <c r="V15" s="8"/>
    </row>
    <row r="16" spans="2:22" x14ac:dyDescent="0.25">
      <c r="B16" s="50">
        <v>10</v>
      </c>
      <c r="C16" s="50">
        <v>15</v>
      </c>
      <c r="D16" s="51">
        <v>7.0000000000000007E-2</v>
      </c>
      <c r="E16" s="51">
        <v>8.5000000000000006E-2</v>
      </c>
      <c r="F16" s="51">
        <v>0.105</v>
      </c>
      <c r="G16" s="51">
        <v>0.2</v>
      </c>
      <c r="H16" s="51">
        <v>0.35</v>
      </c>
      <c r="I16" s="51">
        <v>0.58499999999999996</v>
      </c>
      <c r="J16" s="51">
        <v>0.58499999999999996</v>
      </c>
      <c r="K16" s="51">
        <v>0.23499999999999999</v>
      </c>
      <c r="M16" s="14"/>
      <c r="N16" s="7"/>
      <c r="O16" s="8"/>
      <c r="P16" s="8"/>
      <c r="Q16" s="8"/>
      <c r="R16" s="8"/>
      <c r="S16" s="8"/>
      <c r="T16" s="8"/>
      <c r="U16" s="8"/>
      <c r="V16" s="8"/>
    </row>
    <row r="17" spans="2:22" x14ac:dyDescent="0.25">
      <c r="B17" s="50">
        <v>15</v>
      </c>
      <c r="C17" s="50">
        <v>20</v>
      </c>
      <c r="D17" s="51">
        <v>9.5000000000000001E-2</v>
      </c>
      <c r="E17" s="51">
        <v>0.11</v>
      </c>
      <c r="F17" s="51">
        <v>0.13</v>
      </c>
      <c r="G17" s="51">
        <v>0.25</v>
      </c>
      <c r="H17" s="51">
        <v>0.44</v>
      </c>
      <c r="I17" s="51">
        <v>0.61</v>
      </c>
      <c r="J17" s="51">
        <v>0.61</v>
      </c>
      <c r="K17" s="51">
        <v>0.29499999999999998</v>
      </c>
      <c r="L17" s="6"/>
      <c r="M17" s="14"/>
      <c r="N17" s="7"/>
      <c r="O17" s="8"/>
      <c r="P17" s="8"/>
      <c r="Q17" s="8"/>
      <c r="R17" s="8"/>
      <c r="S17" s="8"/>
      <c r="T17" s="8"/>
      <c r="U17" s="8"/>
      <c r="V17" s="8"/>
    </row>
    <row r="18" spans="2:22" x14ac:dyDescent="0.25">
      <c r="B18" s="50">
        <v>20</v>
      </c>
      <c r="C18" s="50"/>
      <c r="D18" s="51">
        <v>0.12</v>
      </c>
      <c r="E18" s="51">
        <v>0.13500000000000001</v>
      </c>
      <c r="F18" s="51">
        <v>0.155</v>
      </c>
      <c r="G18" s="51">
        <v>0.3</v>
      </c>
      <c r="H18" s="51">
        <v>0.46500000000000002</v>
      </c>
      <c r="I18" s="51">
        <v>0.63500000000000001</v>
      </c>
      <c r="J18" s="51">
        <v>0.63500000000000001</v>
      </c>
      <c r="K18" s="51">
        <v>0.35499999999999998</v>
      </c>
      <c r="M18" s="14"/>
      <c r="N18" s="7"/>
      <c r="O18" s="8"/>
      <c r="P18" s="8"/>
      <c r="Q18" s="8"/>
      <c r="R18" s="8"/>
      <c r="S18" s="8"/>
      <c r="T18" s="8"/>
      <c r="U18" s="8"/>
      <c r="V18" s="8"/>
    </row>
    <row r="20" spans="2:22" ht="13" x14ac:dyDescent="0.3">
      <c r="B20" s="3"/>
      <c r="C20" s="3"/>
      <c r="D20" s="1" t="s">
        <v>114</v>
      </c>
      <c r="E20" s="2"/>
      <c r="F20" s="2"/>
      <c r="G20" s="2"/>
      <c r="H20" s="2"/>
      <c r="I20" s="2"/>
      <c r="J20" s="2"/>
      <c r="K20" s="2"/>
      <c r="O20" s="8"/>
      <c r="P20" s="8"/>
      <c r="Q20" s="8"/>
      <c r="R20" s="8"/>
      <c r="S20" s="8"/>
      <c r="T20" s="8"/>
      <c r="U20" s="8"/>
      <c r="V20" s="8"/>
    </row>
    <row r="21" spans="2:22" x14ac:dyDescent="0.25">
      <c r="B21" s="208" t="s">
        <v>109</v>
      </c>
      <c r="C21" s="209"/>
      <c r="D21" s="213" t="s">
        <v>110</v>
      </c>
      <c r="E21" s="213"/>
      <c r="F21" s="213"/>
      <c r="G21" s="213"/>
      <c r="H21" s="213"/>
      <c r="I21" s="213"/>
      <c r="J21" s="213"/>
      <c r="K21" s="213"/>
      <c r="O21" s="8"/>
      <c r="P21" s="8"/>
      <c r="Q21" s="8"/>
      <c r="R21" s="8"/>
      <c r="S21" s="8"/>
      <c r="T21" s="8"/>
      <c r="U21" s="8"/>
      <c r="V21" s="8"/>
    </row>
    <row r="22" spans="2:22" ht="13" x14ac:dyDescent="0.3">
      <c r="B22" s="47" t="s">
        <v>111</v>
      </c>
      <c r="C22" s="48" t="s">
        <v>112</v>
      </c>
      <c r="D22" s="47">
        <v>0</v>
      </c>
      <c r="E22" s="47">
        <v>1</v>
      </c>
      <c r="F22" s="47">
        <v>2</v>
      </c>
      <c r="G22" s="47">
        <v>3</v>
      </c>
      <c r="H22" s="47">
        <v>4</v>
      </c>
      <c r="I22" s="47">
        <v>5</v>
      </c>
      <c r="J22" s="47">
        <v>6</v>
      </c>
      <c r="K22" s="47" t="s">
        <v>113</v>
      </c>
      <c r="O22" s="8"/>
      <c r="P22" s="8"/>
      <c r="Q22" s="8"/>
      <c r="R22" s="8"/>
      <c r="S22" s="8"/>
      <c r="T22" s="8"/>
      <c r="U22" s="8"/>
      <c r="V22" s="8"/>
    </row>
    <row r="23" spans="2:22" x14ac:dyDescent="0.25">
      <c r="B23" s="50">
        <v>0</v>
      </c>
      <c r="C23" s="50">
        <v>5</v>
      </c>
      <c r="D23" s="51">
        <v>8.9999999999999993E-3</v>
      </c>
      <c r="E23" s="51">
        <v>1.0999999999999999E-2</v>
      </c>
      <c r="F23" s="51">
        <v>1.4000000000000002E-2</v>
      </c>
      <c r="G23" s="51">
        <v>2.5000000000000001E-2</v>
      </c>
      <c r="H23" s="51">
        <v>4.4999999999999998E-2</v>
      </c>
      <c r="I23" s="51">
        <v>7.4999999999999997E-2</v>
      </c>
      <c r="J23" s="51">
        <v>7.4999999999999997E-2</v>
      </c>
      <c r="K23" s="51">
        <v>0.03</v>
      </c>
      <c r="O23" s="8"/>
      <c r="P23" s="8"/>
      <c r="Q23" s="8"/>
      <c r="R23" s="8"/>
      <c r="S23" s="8"/>
      <c r="T23" s="8"/>
      <c r="U23" s="8"/>
      <c r="V23" s="8"/>
    </row>
    <row r="24" spans="2:22" x14ac:dyDescent="0.25">
      <c r="B24" s="50">
        <v>5</v>
      </c>
      <c r="C24" s="50">
        <v>10</v>
      </c>
      <c r="D24" s="51">
        <v>5.0000000000000001E-3</v>
      </c>
      <c r="E24" s="51">
        <v>6.0000000000000001E-3</v>
      </c>
      <c r="F24" s="51">
        <v>7.000000000000001E-3</v>
      </c>
      <c r="G24" s="51">
        <v>1.4999999999999999E-2</v>
      </c>
      <c r="H24" s="51">
        <v>2.5000000000000001E-2</v>
      </c>
      <c r="I24" s="51">
        <v>4.2000000000000003E-2</v>
      </c>
      <c r="J24" s="51">
        <v>4.2000000000000003E-2</v>
      </c>
      <c r="K24" s="51">
        <v>1.7000000000000001E-2</v>
      </c>
      <c r="O24" s="8"/>
      <c r="P24" s="8"/>
      <c r="Q24" s="8"/>
      <c r="R24" s="8"/>
      <c r="S24" s="8"/>
      <c r="T24" s="8"/>
      <c r="U24" s="8"/>
      <c r="V24" s="8"/>
    </row>
    <row r="25" spans="2:22" x14ac:dyDescent="0.25">
      <c r="B25" s="50">
        <v>10</v>
      </c>
      <c r="C25" s="50">
        <v>15</v>
      </c>
      <c r="D25" s="51">
        <v>5.0000000000000001E-3</v>
      </c>
      <c r="E25" s="51">
        <v>5.0000000000000001E-3</v>
      </c>
      <c r="F25" s="51">
        <v>5.0000000000000001E-3</v>
      </c>
      <c r="G25" s="51">
        <v>0.01</v>
      </c>
      <c r="H25" s="51">
        <v>1.7999999999999999E-2</v>
      </c>
      <c r="I25" s="51">
        <v>5.0000000000000001E-3</v>
      </c>
      <c r="J25" s="51">
        <v>5.0000000000000001E-3</v>
      </c>
      <c r="K25" s="51">
        <v>1.2E-2</v>
      </c>
    </row>
    <row r="26" spans="2:22" x14ac:dyDescent="0.25">
      <c r="B26" s="50">
        <v>15</v>
      </c>
      <c r="C26" s="50">
        <v>20</v>
      </c>
      <c r="D26" s="51">
        <v>5.0000000000000001E-3</v>
      </c>
      <c r="E26" s="51">
        <v>5.0000000000000001E-3</v>
      </c>
      <c r="F26" s="51">
        <v>5.0000000000000001E-3</v>
      </c>
      <c r="G26" s="51">
        <v>0.01</v>
      </c>
      <c r="H26" s="51">
        <v>5.0000000000000001E-3</v>
      </c>
      <c r="I26" s="51">
        <v>5.0000000000000001E-3</v>
      </c>
      <c r="J26" s="51">
        <v>5.0000000000000001E-3</v>
      </c>
      <c r="K26" s="51">
        <v>1.2E-2</v>
      </c>
    </row>
    <row r="27" spans="2:22" x14ac:dyDescent="0.25">
      <c r="B27" s="50">
        <v>20</v>
      </c>
      <c r="C27" s="50"/>
      <c r="D27" s="51">
        <v>5.0000000000000001E-3</v>
      </c>
      <c r="E27" s="51">
        <v>5.0000000000000001E-3</v>
      </c>
      <c r="F27" s="51">
        <v>5.0000000000000001E-3</v>
      </c>
      <c r="G27" s="51">
        <v>5.0000000000000001E-3</v>
      </c>
      <c r="H27" s="51">
        <v>5.0000000000000001E-3</v>
      </c>
      <c r="I27" s="51">
        <v>5.0000000000000001E-3</v>
      </c>
      <c r="J27" s="51">
        <v>5.0000000000000001E-3</v>
      </c>
      <c r="K27" s="51">
        <v>5.0000000000000001E-3</v>
      </c>
    </row>
    <row r="28" spans="2:22" x14ac:dyDescent="0.25">
      <c r="B28" s="3"/>
      <c r="C28" s="3"/>
      <c r="D28" s="4"/>
      <c r="E28" s="4"/>
      <c r="F28" s="4"/>
      <c r="G28" s="4"/>
      <c r="H28" s="4"/>
      <c r="I28" s="4"/>
      <c r="J28" s="4"/>
      <c r="K28" s="4"/>
    </row>
    <row r="30" spans="2:22" x14ac:dyDescent="0.25">
      <c r="B30" s="57"/>
      <c r="C30" s="58"/>
      <c r="D30" s="208" t="s">
        <v>110</v>
      </c>
      <c r="E30" s="209"/>
      <c r="F30" s="209"/>
      <c r="G30" s="209"/>
      <c r="H30" s="209"/>
      <c r="I30" s="209"/>
      <c r="J30" s="209"/>
      <c r="K30" s="210"/>
    </row>
    <row r="31" spans="2:22" ht="13" x14ac:dyDescent="0.3">
      <c r="B31" s="59"/>
      <c r="C31" s="60"/>
      <c r="D31" s="47">
        <v>0</v>
      </c>
      <c r="E31" s="47">
        <v>1</v>
      </c>
      <c r="F31" s="47">
        <v>2</v>
      </c>
      <c r="G31" s="47">
        <v>3</v>
      </c>
      <c r="H31" s="47">
        <v>4</v>
      </c>
      <c r="I31" s="47">
        <v>5</v>
      </c>
      <c r="J31" s="47">
        <v>6</v>
      </c>
      <c r="K31" s="47" t="s">
        <v>113</v>
      </c>
    </row>
    <row r="32" spans="2:22" x14ac:dyDescent="0.25">
      <c r="B32" s="211" t="s">
        <v>115</v>
      </c>
      <c r="C32" s="212"/>
      <c r="D32" s="66">
        <f>SUMIF($C42:$C141,D31,$D42:$D141)</f>
        <v>0</v>
      </c>
      <c r="E32" s="66">
        <f t="shared" ref="E32:K32" si="0">SUMIF($C42:$C141,E31,$D42:$D141)</f>
        <v>0</v>
      </c>
      <c r="F32" s="66">
        <f t="shared" si="0"/>
        <v>0</v>
      </c>
      <c r="G32" s="66">
        <f t="shared" si="0"/>
        <v>0</v>
      </c>
      <c r="H32" s="66">
        <f t="shared" si="0"/>
        <v>0</v>
      </c>
      <c r="I32" s="66">
        <f t="shared" si="0"/>
        <v>0</v>
      </c>
      <c r="J32" s="66">
        <f t="shared" si="0"/>
        <v>0</v>
      </c>
      <c r="K32" s="66">
        <f t="shared" si="0"/>
        <v>0</v>
      </c>
    </row>
    <row r="33" spans="2:11" x14ac:dyDescent="0.25">
      <c r="B33" s="211" t="s">
        <v>116</v>
      </c>
      <c r="C33" s="212"/>
      <c r="D33" s="66">
        <f>SUMIF($C42:$C141,D31,$K42:$K141)</f>
        <v>0</v>
      </c>
      <c r="E33" s="66">
        <f t="shared" ref="E33:K33" si="1">SUMIF($C42:$C141,E31,$K42:$K141)</f>
        <v>0</v>
      </c>
      <c r="F33" s="66">
        <f t="shared" si="1"/>
        <v>0</v>
      </c>
      <c r="G33" s="66">
        <f t="shared" si="1"/>
        <v>0</v>
      </c>
      <c r="H33" s="66">
        <f t="shared" si="1"/>
        <v>0</v>
      </c>
      <c r="I33" s="66">
        <f t="shared" si="1"/>
        <v>0</v>
      </c>
      <c r="J33" s="66">
        <f t="shared" si="1"/>
        <v>0</v>
      </c>
      <c r="K33" s="66">
        <f t="shared" si="1"/>
        <v>0</v>
      </c>
    </row>
    <row r="37" spans="2:11" ht="13" x14ac:dyDescent="0.3">
      <c r="B37" s="2" t="s">
        <v>117</v>
      </c>
      <c r="C37" s="2"/>
      <c r="D37" s="2"/>
      <c r="E37" s="2"/>
      <c r="F37" s="2"/>
      <c r="G37" s="2"/>
      <c r="H37" s="2"/>
      <c r="I37" s="2"/>
      <c r="K37" s="128"/>
    </row>
    <row r="38" spans="2:11" ht="27.75" customHeight="1" x14ac:dyDescent="0.25"/>
    <row r="39" spans="2:11" x14ac:dyDescent="0.25">
      <c r="B39" s="63" t="s">
        <v>118</v>
      </c>
      <c r="C39" s="63" t="s">
        <v>119</v>
      </c>
      <c r="D39" s="63"/>
      <c r="E39" s="63"/>
      <c r="F39" s="93"/>
      <c r="G39" s="63"/>
      <c r="H39" s="63"/>
      <c r="I39" s="63"/>
      <c r="J39" s="63"/>
      <c r="K39" s="63"/>
    </row>
    <row r="40" spans="2:11" x14ac:dyDescent="0.25">
      <c r="B40" s="64" t="s">
        <v>120</v>
      </c>
      <c r="C40" s="64" t="s">
        <v>121</v>
      </c>
      <c r="D40" s="64" t="s">
        <v>122</v>
      </c>
      <c r="E40" s="64"/>
      <c r="F40" s="90"/>
      <c r="G40" s="64" t="s">
        <v>123</v>
      </c>
      <c r="H40" s="64"/>
      <c r="I40" s="64"/>
      <c r="J40" s="64"/>
      <c r="K40" s="64" t="s">
        <v>124</v>
      </c>
    </row>
    <row r="41" spans="2:11" ht="13" x14ac:dyDescent="0.3">
      <c r="B41" s="65" t="s">
        <v>125</v>
      </c>
      <c r="C41" s="65" t="s">
        <v>126</v>
      </c>
      <c r="D41" s="65" t="s">
        <v>127</v>
      </c>
      <c r="E41" s="65" t="s">
        <v>128</v>
      </c>
      <c r="F41" s="91"/>
      <c r="G41" s="65" t="s">
        <v>129</v>
      </c>
      <c r="H41" s="62" t="s">
        <v>44</v>
      </c>
      <c r="I41" s="62" t="s">
        <v>61</v>
      </c>
      <c r="J41" s="65" t="s">
        <v>130</v>
      </c>
      <c r="K41" s="65" t="s">
        <v>131</v>
      </c>
    </row>
    <row r="42" spans="2:11" x14ac:dyDescent="0.25">
      <c r="B42" s="129"/>
      <c r="C42" s="130"/>
      <c r="D42" s="131"/>
      <c r="E42" s="145"/>
      <c r="F42" s="94"/>
      <c r="G42" s="116" t="str">
        <f>IF(AND(B42&lt;&gt;"",C42&lt;&gt;"",D42&lt;&gt;"",E42&lt;&gt;""),IF(E42&gt;20,20,MIN(20,E42-MOD(E42,5))-IF(MOD(E42,5)=0,5,0)),"")</f>
        <v/>
      </c>
      <c r="H42" s="119" t="str">
        <f>IF(AND(B42&lt;&gt;"",C42&lt;&gt;"",D42&lt;&gt;"",E42&lt;&gt;""),IF(C42=$K$13,VLOOKUP(G42,$B$13:$K$18,10,0),VLOOKUP(G42,$B$13:$K$18,C42+3,0)),"")</f>
        <v/>
      </c>
      <c r="I42" s="119" t="str">
        <f>IF(AND(B42&lt;&gt;"",C42&lt;&gt;"",D42&lt;&gt;"",E42&lt;&gt;""),IF(C42=$K$22,VLOOKUP(G42,$B$22:$K$27,10,0),VLOOKUP(G42,$B$22:$K$27,C42+3,0)),"")</f>
        <v/>
      </c>
      <c r="J42" s="122" t="str">
        <f>IF(AND(B42&lt;&gt;"",C42&lt;&gt;"",D42&lt;&gt;"",E42&lt;&gt;""),MIN(1,H42+I42*(MAX(1,E42)-G42)),"")</f>
        <v/>
      </c>
      <c r="K42" s="85" t="str">
        <f t="shared" ref="K42:K73" si="2">IF(AND(B42&lt;&gt;"",C42&lt;&gt;"",D42&lt;&gt;"",E42&lt;&gt;""),D42*J42,"")</f>
        <v/>
      </c>
    </row>
    <row r="43" spans="2:11" x14ac:dyDescent="0.25">
      <c r="B43" s="132"/>
      <c r="C43" s="133"/>
      <c r="D43" s="134"/>
      <c r="E43" s="146"/>
      <c r="F43" s="95"/>
      <c r="G43" s="117" t="str">
        <f t="shared" ref="G43:G106" si="3">IF(AND(B43&lt;&gt;"",C43&lt;&gt;"",D43&lt;&gt;"",E43&lt;&gt;""),IF(E43&gt;20,20,MIN(20,E43-MOD(E43,5))-IF(MOD(E43,5)=0,5,0)),"")</f>
        <v/>
      </c>
      <c r="H43" s="120" t="str">
        <f t="shared" ref="H43:H106" si="4">IF(AND(B43&lt;&gt;"",C43&lt;&gt;"",D43&lt;&gt;"",E43&lt;&gt;""),IF(C43=$K$13,VLOOKUP(G43,$B$13:$K$18,10,0),VLOOKUP(G43,$B$13:$K$18,C43+3,0)),"")</f>
        <v/>
      </c>
      <c r="I43" s="120" t="str">
        <f t="shared" ref="I43:I106" si="5">IF(AND(B43&lt;&gt;"",C43&lt;&gt;"",D43&lt;&gt;"",E43&lt;&gt;""),IF(C43=$K$22,VLOOKUP(G43,$B$22:$K$27,10,0),VLOOKUP(G43,$B$22:$K$27,C43+3,0)),"")</f>
        <v/>
      </c>
      <c r="J43" s="123" t="str">
        <f t="shared" ref="J43:J73" si="6">IF(AND(B43&lt;&gt;"",C43&lt;&gt;"",D43&lt;&gt;"",E43&lt;&gt;""),MIN(1,H43+I43*(MAX(1,E43)-G43)),"")</f>
        <v/>
      </c>
      <c r="K43" s="86" t="str">
        <f t="shared" si="2"/>
        <v/>
      </c>
    </row>
    <row r="44" spans="2:11" x14ac:dyDescent="0.25">
      <c r="B44" s="132"/>
      <c r="C44" s="133"/>
      <c r="D44" s="134"/>
      <c r="E44" s="146"/>
      <c r="F44" s="95"/>
      <c r="G44" s="117" t="str">
        <f t="shared" si="3"/>
        <v/>
      </c>
      <c r="H44" s="120" t="str">
        <f t="shared" si="4"/>
        <v/>
      </c>
      <c r="I44" s="120" t="str">
        <f t="shared" si="5"/>
        <v/>
      </c>
      <c r="J44" s="123" t="str">
        <f t="shared" si="6"/>
        <v/>
      </c>
      <c r="K44" s="86" t="str">
        <f t="shared" si="2"/>
        <v/>
      </c>
    </row>
    <row r="45" spans="2:11" x14ac:dyDescent="0.25">
      <c r="B45" s="132"/>
      <c r="C45" s="133"/>
      <c r="D45" s="134"/>
      <c r="E45" s="146"/>
      <c r="F45" s="95"/>
      <c r="G45" s="117" t="str">
        <f t="shared" si="3"/>
        <v/>
      </c>
      <c r="H45" s="120" t="str">
        <f t="shared" si="4"/>
        <v/>
      </c>
      <c r="I45" s="120" t="str">
        <f t="shared" si="5"/>
        <v/>
      </c>
      <c r="J45" s="123" t="str">
        <f t="shared" si="6"/>
        <v/>
      </c>
      <c r="K45" s="86" t="str">
        <f t="shared" si="2"/>
        <v/>
      </c>
    </row>
    <row r="46" spans="2:11" x14ac:dyDescent="0.25">
      <c r="B46" s="132"/>
      <c r="C46" s="133"/>
      <c r="D46" s="134"/>
      <c r="E46" s="146"/>
      <c r="F46" s="95"/>
      <c r="G46" s="117" t="str">
        <f t="shared" si="3"/>
        <v/>
      </c>
      <c r="H46" s="120" t="str">
        <f t="shared" si="4"/>
        <v/>
      </c>
      <c r="I46" s="120" t="str">
        <f t="shared" si="5"/>
        <v/>
      </c>
      <c r="J46" s="123" t="str">
        <f t="shared" si="6"/>
        <v/>
      </c>
      <c r="K46" s="86" t="str">
        <f t="shared" si="2"/>
        <v/>
      </c>
    </row>
    <row r="47" spans="2:11" x14ac:dyDescent="0.25">
      <c r="B47" s="132"/>
      <c r="C47" s="133"/>
      <c r="D47" s="134"/>
      <c r="E47" s="146"/>
      <c r="F47" s="95"/>
      <c r="G47" s="117" t="str">
        <f t="shared" si="3"/>
        <v/>
      </c>
      <c r="H47" s="120" t="str">
        <f t="shared" si="4"/>
        <v/>
      </c>
      <c r="I47" s="120" t="str">
        <f t="shared" si="5"/>
        <v/>
      </c>
      <c r="J47" s="123" t="str">
        <f t="shared" si="6"/>
        <v/>
      </c>
      <c r="K47" s="86" t="str">
        <f t="shared" si="2"/>
        <v/>
      </c>
    </row>
    <row r="48" spans="2:11" x14ac:dyDescent="0.25">
      <c r="B48" s="132"/>
      <c r="C48" s="133"/>
      <c r="D48" s="134"/>
      <c r="E48" s="146"/>
      <c r="F48" s="95"/>
      <c r="G48" s="117" t="str">
        <f t="shared" si="3"/>
        <v/>
      </c>
      <c r="H48" s="120" t="str">
        <f t="shared" si="4"/>
        <v/>
      </c>
      <c r="I48" s="120" t="str">
        <f t="shared" si="5"/>
        <v/>
      </c>
      <c r="J48" s="123" t="str">
        <f t="shared" si="6"/>
        <v/>
      </c>
      <c r="K48" s="86" t="str">
        <f t="shared" si="2"/>
        <v/>
      </c>
    </row>
    <row r="49" spans="2:11" x14ac:dyDescent="0.25">
      <c r="B49" s="132"/>
      <c r="C49" s="133"/>
      <c r="D49" s="134"/>
      <c r="E49" s="146"/>
      <c r="F49" s="95"/>
      <c r="G49" s="117" t="str">
        <f t="shared" si="3"/>
        <v/>
      </c>
      <c r="H49" s="120" t="str">
        <f t="shared" si="4"/>
        <v/>
      </c>
      <c r="I49" s="120" t="str">
        <f t="shared" si="5"/>
        <v/>
      </c>
      <c r="J49" s="123" t="str">
        <f t="shared" si="6"/>
        <v/>
      </c>
      <c r="K49" s="86" t="str">
        <f t="shared" si="2"/>
        <v/>
      </c>
    </row>
    <row r="50" spans="2:11" x14ac:dyDescent="0.25">
      <c r="B50" s="132"/>
      <c r="C50" s="133"/>
      <c r="D50" s="134"/>
      <c r="E50" s="146"/>
      <c r="F50" s="95"/>
      <c r="G50" s="117" t="str">
        <f t="shared" si="3"/>
        <v/>
      </c>
      <c r="H50" s="120" t="str">
        <f t="shared" si="4"/>
        <v/>
      </c>
      <c r="I50" s="120" t="str">
        <f t="shared" si="5"/>
        <v/>
      </c>
      <c r="J50" s="123" t="str">
        <f t="shared" si="6"/>
        <v/>
      </c>
      <c r="K50" s="86" t="str">
        <f t="shared" si="2"/>
        <v/>
      </c>
    </row>
    <row r="51" spans="2:11" x14ac:dyDescent="0.25">
      <c r="B51" s="132"/>
      <c r="C51" s="133"/>
      <c r="D51" s="134"/>
      <c r="E51" s="146"/>
      <c r="F51" s="95"/>
      <c r="G51" s="117" t="str">
        <f t="shared" si="3"/>
        <v/>
      </c>
      <c r="H51" s="120" t="str">
        <f t="shared" si="4"/>
        <v/>
      </c>
      <c r="I51" s="120" t="str">
        <f t="shared" si="5"/>
        <v/>
      </c>
      <c r="J51" s="123" t="str">
        <f t="shared" si="6"/>
        <v/>
      </c>
      <c r="K51" s="86" t="str">
        <f t="shared" si="2"/>
        <v/>
      </c>
    </row>
    <row r="52" spans="2:11" x14ac:dyDescent="0.25">
      <c r="B52" s="132"/>
      <c r="C52" s="133"/>
      <c r="D52" s="134"/>
      <c r="E52" s="146"/>
      <c r="F52" s="95"/>
      <c r="G52" s="117" t="str">
        <f t="shared" si="3"/>
        <v/>
      </c>
      <c r="H52" s="120" t="str">
        <f t="shared" si="4"/>
        <v/>
      </c>
      <c r="I52" s="120" t="str">
        <f t="shared" si="5"/>
        <v/>
      </c>
      <c r="J52" s="123" t="str">
        <f t="shared" si="6"/>
        <v/>
      </c>
      <c r="K52" s="86" t="str">
        <f t="shared" si="2"/>
        <v/>
      </c>
    </row>
    <row r="53" spans="2:11" x14ac:dyDescent="0.25">
      <c r="B53" s="132"/>
      <c r="C53" s="133"/>
      <c r="D53" s="134"/>
      <c r="E53" s="146"/>
      <c r="F53" s="95"/>
      <c r="G53" s="117" t="str">
        <f t="shared" si="3"/>
        <v/>
      </c>
      <c r="H53" s="120" t="str">
        <f t="shared" si="4"/>
        <v/>
      </c>
      <c r="I53" s="120" t="str">
        <f t="shared" si="5"/>
        <v/>
      </c>
      <c r="J53" s="123" t="str">
        <f t="shared" si="6"/>
        <v/>
      </c>
      <c r="K53" s="86" t="str">
        <f t="shared" si="2"/>
        <v/>
      </c>
    </row>
    <row r="54" spans="2:11" x14ac:dyDescent="0.25">
      <c r="B54" s="132"/>
      <c r="C54" s="133"/>
      <c r="D54" s="134"/>
      <c r="E54" s="146"/>
      <c r="F54" s="95"/>
      <c r="G54" s="117" t="str">
        <f t="shared" si="3"/>
        <v/>
      </c>
      <c r="H54" s="120" t="str">
        <f t="shared" si="4"/>
        <v/>
      </c>
      <c r="I54" s="120" t="str">
        <f t="shared" si="5"/>
        <v/>
      </c>
      <c r="J54" s="123" t="str">
        <f t="shared" si="6"/>
        <v/>
      </c>
      <c r="K54" s="86" t="str">
        <f t="shared" si="2"/>
        <v/>
      </c>
    </row>
    <row r="55" spans="2:11" x14ac:dyDescent="0.25">
      <c r="B55" s="132"/>
      <c r="C55" s="133"/>
      <c r="D55" s="134"/>
      <c r="E55" s="146"/>
      <c r="F55" s="95"/>
      <c r="G55" s="117" t="str">
        <f t="shared" si="3"/>
        <v/>
      </c>
      <c r="H55" s="120" t="str">
        <f t="shared" si="4"/>
        <v/>
      </c>
      <c r="I55" s="120" t="str">
        <f t="shared" si="5"/>
        <v/>
      </c>
      <c r="J55" s="123" t="str">
        <f t="shared" si="6"/>
        <v/>
      </c>
      <c r="K55" s="86" t="str">
        <f t="shared" si="2"/>
        <v/>
      </c>
    </row>
    <row r="56" spans="2:11" x14ac:dyDescent="0.25">
      <c r="B56" s="132"/>
      <c r="C56" s="133"/>
      <c r="D56" s="134"/>
      <c r="E56" s="146"/>
      <c r="F56" s="95"/>
      <c r="G56" s="117" t="str">
        <f t="shared" si="3"/>
        <v/>
      </c>
      <c r="H56" s="120" t="str">
        <f t="shared" si="4"/>
        <v/>
      </c>
      <c r="I56" s="120" t="str">
        <f t="shared" si="5"/>
        <v/>
      </c>
      <c r="J56" s="123" t="str">
        <f t="shared" si="6"/>
        <v/>
      </c>
      <c r="K56" s="86" t="str">
        <f t="shared" si="2"/>
        <v/>
      </c>
    </row>
    <row r="57" spans="2:11" x14ac:dyDescent="0.25">
      <c r="B57" s="132"/>
      <c r="C57" s="133"/>
      <c r="D57" s="134"/>
      <c r="E57" s="146"/>
      <c r="F57" s="95"/>
      <c r="G57" s="117" t="str">
        <f t="shared" si="3"/>
        <v/>
      </c>
      <c r="H57" s="120" t="str">
        <f t="shared" si="4"/>
        <v/>
      </c>
      <c r="I57" s="120" t="str">
        <f t="shared" si="5"/>
        <v/>
      </c>
      <c r="J57" s="123" t="str">
        <f t="shared" si="6"/>
        <v/>
      </c>
      <c r="K57" s="86" t="str">
        <f t="shared" si="2"/>
        <v/>
      </c>
    </row>
    <row r="58" spans="2:11" x14ac:dyDescent="0.25">
      <c r="B58" s="132"/>
      <c r="C58" s="133"/>
      <c r="D58" s="134"/>
      <c r="E58" s="146"/>
      <c r="F58" s="95"/>
      <c r="G58" s="117" t="str">
        <f t="shared" si="3"/>
        <v/>
      </c>
      <c r="H58" s="120" t="str">
        <f t="shared" si="4"/>
        <v/>
      </c>
      <c r="I58" s="120" t="str">
        <f t="shared" si="5"/>
        <v/>
      </c>
      <c r="J58" s="123" t="str">
        <f t="shared" si="6"/>
        <v/>
      </c>
      <c r="K58" s="86" t="str">
        <f t="shared" si="2"/>
        <v/>
      </c>
    </row>
    <row r="59" spans="2:11" x14ac:dyDescent="0.25">
      <c r="B59" s="132"/>
      <c r="C59" s="133"/>
      <c r="D59" s="134"/>
      <c r="E59" s="146"/>
      <c r="F59" s="95"/>
      <c r="G59" s="117" t="str">
        <f t="shared" si="3"/>
        <v/>
      </c>
      <c r="H59" s="120" t="str">
        <f t="shared" si="4"/>
        <v/>
      </c>
      <c r="I59" s="120" t="str">
        <f t="shared" si="5"/>
        <v/>
      </c>
      <c r="J59" s="123" t="str">
        <f t="shared" si="6"/>
        <v/>
      </c>
      <c r="K59" s="86" t="str">
        <f t="shared" si="2"/>
        <v/>
      </c>
    </row>
    <row r="60" spans="2:11" x14ac:dyDescent="0.25">
      <c r="B60" s="132"/>
      <c r="C60" s="133"/>
      <c r="D60" s="134"/>
      <c r="E60" s="146"/>
      <c r="F60" s="95"/>
      <c r="G60" s="117" t="str">
        <f t="shared" si="3"/>
        <v/>
      </c>
      <c r="H60" s="120" t="str">
        <f t="shared" si="4"/>
        <v/>
      </c>
      <c r="I60" s="120" t="str">
        <f t="shared" si="5"/>
        <v/>
      </c>
      <c r="J60" s="123" t="str">
        <f t="shared" si="6"/>
        <v/>
      </c>
      <c r="K60" s="86" t="str">
        <f t="shared" si="2"/>
        <v/>
      </c>
    </row>
    <row r="61" spans="2:11" x14ac:dyDescent="0.25">
      <c r="B61" s="132"/>
      <c r="C61" s="133"/>
      <c r="D61" s="134"/>
      <c r="E61" s="146"/>
      <c r="F61" s="95"/>
      <c r="G61" s="117" t="str">
        <f t="shared" si="3"/>
        <v/>
      </c>
      <c r="H61" s="120" t="str">
        <f t="shared" si="4"/>
        <v/>
      </c>
      <c r="I61" s="120" t="str">
        <f t="shared" si="5"/>
        <v/>
      </c>
      <c r="J61" s="123" t="str">
        <f t="shared" si="6"/>
        <v/>
      </c>
      <c r="K61" s="86" t="str">
        <f t="shared" si="2"/>
        <v/>
      </c>
    </row>
    <row r="62" spans="2:11" x14ac:dyDescent="0.25">
      <c r="B62" s="132"/>
      <c r="C62" s="133"/>
      <c r="D62" s="134"/>
      <c r="E62" s="146"/>
      <c r="F62" s="95"/>
      <c r="G62" s="117" t="str">
        <f t="shared" si="3"/>
        <v/>
      </c>
      <c r="H62" s="120" t="str">
        <f t="shared" si="4"/>
        <v/>
      </c>
      <c r="I62" s="120" t="str">
        <f t="shared" si="5"/>
        <v/>
      </c>
      <c r="J62" s="123" t="str">
        <f t="shared" si="6"/>
        <v/>
      </c>
      <c r="K62" s="86" t="str">
        <f t="shared" si="2"/>
        <v/>
      </c>
    </row>
    <row r="63" spans="2:11" x14ac:dyDescent="0.25">
      <c r="B63" s="132"/>
      <c r="C63" s="133"/>
      <c r="D63" s="134"/>
      <c r="E63" s="146"/>
      <c r="F63" s="95"/>
      <c r="G63" s="117" t="str">
        <f t="shared" si="3"/>
        <v/>
      </c>
      <c r="H63" s="120" t="str">
        <f t="shared" si="4"/>
        <v/>
      </c>
      <c r="I63" s="120" t="str">
        <f t="shared" si="5"/>
        <v/>
      </c>
      <c r="J63" s="123" t="str">
        <f t="shared" si="6"/>
        <v/>
      </c>
      <c r="K63" s="86" t="str">
        <f t="shared" si="2"/>
        <v/>
      </c>
    </row>
    <row r="64" spans="2:11" x14ac:dyDescent="0.25">
      <c r="B64" s="132"/>
      <c r="C64" s="133"/>
      <c r="D64" s="134"/>
      <c r="E64" s="146"/>
      <c r="F64" s="95"/>
      <c r="G64" s="117" t="str">
        <f t="shared" si="3"/>
        <v/>
      </c>
      <c r="H64" s="120" t="str">
        <f t="shared" si="4"/>
        <v/>
      </c>
      <c r="I64" s="120" t="str">
        <f t="shared" si="5"/>
        <v/>
      </c>
      <c r="J64" s="123" t="str">
        <f t="shared" si="6"/>
        <v/>
      </c>
      <c r="K64" s="86" t="str">
        <f t="shared" si="2"/>
        <v/>
      </c>
    </row>
    <row r="65" spans="2:11" x14ac:dyDescent="0.25">
      <c r="B65" s="132"/>
      <c r="C65" s="133"/>
      <c r="D65" s="134"/>
      <c r="E65" s="146"/>
      <c r="F65" s="95"/>
      <c r="G65" s="117" t="str">
        <f t="shared" si="3"/>
        <v/>
      </c>
      <c r="H65" s="120" t="str">
        <f t="shared" si="4"/>
        <v/>
      </c>
      <c r="I65" s="120" t="str">
        <f t="shared" si="5"/>
        <v/>
      </c>
      <c r="J65" s="123" t="str">
        <f t="shared" si="6"/>
        <v/>
      </c>
      <c r="K65" s="86" t="str">
        <f t="shared" si="2"/>
        <v/>
      </c>
    </row>
    <row r="66" spans="2:11" x14ac:dyDescent="0.25">
      <c r="B66" s="132"/>
      <c r="C66" s="133"/>
      <c r="D66" s="134"/>
      <c r="E66" s="146"/>
      <c r="F66" s="95"/>
      <c r="G66" s="117" t="str">
        <f t="shared" si="3"/>
        <v/>
      </c>
      <c r="H66" s="120" t="str">
        <f t="shared" si="4"/>
        <v/>
      </c>
      <c r="I66" s="120" t="str">
        <f t="shared" si="5"/>
        <v/>
      </c>
      <c r="J66" s="123" t="str">
        <f t="shared" si="6"/>
        <v/>
      </c>
      <c r="K66" s="86" t="str">
        <f t="shared" si="2"/>
        <v/>
      </c>
    </row>
    <row r="67" spans="2:11" x14ac:dyDescent="0.25">
      <c r="B67" s="132"/>
      <c r="C67" s="133"/>
      <c r="D67" s="134"/>
      <c r="E67" s="146"/>
      <c r="F67" s="95"/>
      <c r="G67" s="117" t="str">
        <f t="shared" si="3"/>
        <v/>
      </c>
      <c r="H67" s="120" t="str">
        <f t="shared" si="4"/>
        <v/>
      </c>
      <c r="I67" s="120" t="str">
        <f t="shared" si="5"/>
        <v/>
      </c>
      <c r="J67" s="123" t="str">
        <f t="shared" si="6"/>
        <v/>
      </c>
      <c r="K67" s="86" t="str">
        <f t="shared" si="2"/>
        <v/>
      </c>
    </row>
    <row r="68" spans="2:11" x14ac:dyDescent="0.25">
      <c r="B68" s="132"/>
      <c r="C68" s="133"/>
      <c r="D68" s="134"/>
      <c r="E68" s="146"/>
      <c r="F68" s="95"/>
      <c r="G68" s="117" t="str">
        <f t="shared" si="3"/>
        <v/>
      </c>
      <c r="H68" s="120" t="str">
        <f t="shared" si="4"/>
        <v/>
      </c>
      <c r="I68" s="120" t="str">
        <f t="shared" si="5"/>
        <v/>
      </c>
      <c r="J68" s="123" t="str">
        <f t="shared" si="6"/>
        <v/>
      </c>
      <c r="K68" s="86" t="str">
        <f t="shared" si="2"/>
        <v/>
      </c>
    </row>
    <row r="69" spans="2:11" x14ac:dyDescent="0.25">
      <c r="B69" s="132"/>
      <c r="C69" s="133"/>
      <c r="D69" s="134"/>
      <c r="E69" s="146"/>
      <c r="F69" s="95"/>
      <c r="G69" s="117" t="str">
        <f t="shared" si="3"/>
        <v/>
      </c>
      <c r="H69" s="120" t="str">
        <f t="shared" si="4"/>
        <v/>
      </c>
      <c r="I69" s="120" t="str">
        <f t="shared" si="5"/>
        <v/>
      </c>
      <c r="J69" s="123" t="str">
        <f t="shared" si="6"/>
        <v/>
      </c>
      <c r="K69" s="86" t="str">
        <f t="shared" si="2"/>
        <v/>
      </c>
    </row>
    <row r="70" spans="2:11" x14ac:dyDescent="0.25">
      <c r="B70" s="132"/>
      <c r="C70" s="133"/>
      <c r="D70" s="134"/>
      <c r="E70" s="146"/>
      <c r="F70" s="95"/>
      <c r="G70" s="117" t="str">
        <f t="shared" si="3"/>
        <v/>
      </c>
      <c r="H70" s="120" t="str">
        <f t="shared" si="4"/>
        <v/>
      </c>
      <c r="I70" s="120" t="str">
        <f t="shared" si="5"/>
        <v/>
      </c>
      <c r="J70" s="123" t="str">
        <f t="shared" si="6"/>
        <v/>
      </c>
      <c r="K70" s="86" t="str">
        <f t="shared" si="2"/>
        <v/>
      </c>
    </row>
    <row r="71" spans="2:11" x14ac:dyDescent="0.25">
      <c r="B71" s="132"/>
      <c r="C71" s="133"/>
      <c r="D71" s="134"/>
      <c r="E71" s="146"/>
      <c r="F71" s="95"/>
      <c r="G71" s="117" t="str">
        <f t="shared" si="3"/>
        <v/>
      </c>
      <c r="H71" s="120" t="str">
        <f t="shared" si="4"/>
        <v/>
      </c>
      <c r="I71" s="120" t="str">
        <f t="shared" si="5"/>
        <v/>
      </c>
      <c r="J71" s="123" t="str">
        <f t="shared" si="6"/>
        <v/>
      </c>
      <c r="K71" s="86" t="str">
        <f t="shared" si="2"/>
        <v/>
      </c>
    </row>
    <row r="72" spans="2:11" x14ac:dyDescent="0.25">
      <c r="B72" s="132"/>
      <c r="C72" s="133"/>
      <c r="D72" s="134"/>
      <c r="E72" s="146"/>
      <c r="F72" s="95"/>
      <c r="G72" s="117" t="str">
        <f t="shared" si="3"/>
        <v/>
      </c>
      <c r="H72" s="120" t="str">
        <f t="shared" si="4"/>
        <v/>
      </c>
      <c r="I72" s="120" t="str">
        <f t="shared" si="5"/>
        <v/>
      </c>
      <c r="J72" s="123" t="str">
        <f t="shared" si="6"/>
        <v/>
      </c>
      <c r="K72" s="86" t="str">
        <f t="shared" si="2"/>
        <v/>
      </c>
    </row>
    <row r="73" spans="2:11" x14ac:dyDescent="0.25">
      <c r="B73" s="132"/>
      <c r="C73" s="133"/>
      <c r="D73" s="134"/>
      <c r="E73" s="146"/>
      <c r="F73" s="95"/>
      <c r="G73" s="117" t="str">
        <f t="shared" si="3"/>
        <v/>
      </c>
      <c r="H73" s="120" t="str">
        <f t="shared" si="4"/>
        <v/>
      </c>
      <c r="I73" s="120" t="str">
        <f t="shared" si="5"/>
        <v/>
      </c>
      <c r="J73" s="123" t="str">
        <f t="shared" si="6"/>
        <v/>
      </c>
      <c r="K73" s="86" t="str">
        <f t="shared" si="2"/>
        <v/>
      </c>
    </row>
    <row r="74" spans="2:11" x14ac:dyDescent="0.25">
      <c r="B74" s="132"/>
      <c r="C74" s="133"/>
      <c r="D74" s="134"/>
      <c r="E74" s="146"/>
      <c r="F74" s="95"/>
      <c r="G74" s="117" t="str">
        <f t="shared" si="3"/>
        <v/>
      </c>
      <c r="H74" s="120" t="str">
        <f t="shared" si="4"/>
        <v/>
      </c>
      <c r="I74" s="120" t="str">
        <f t="shared" si="5"/>
        <v/>
      </c>
      <c r="J74" s="123" t="str">
        <f t="shared" ref="J74:J105" si="7">IF(AND(B74&lt;&gt;"",C74&lt;&gt;"",D74&lt;&gt;"",E74&lt;&gt;""),MIN(1,H74+I74*(MAX(1,E74)-G74)),"")</f>
        <v/>
      </c>
      <c r="K74" s="86" t="str">
        <f t="shared" ref="K74:K105" si="8">IF(AND(B74&lt;&gt;"",C74&lt;&gt;"",D74&lt;&gt;"",E74&lt;&gt;""),D74*J74,"")</f>
        <v/>
      </c>
    </row>
    <row r="75" spans="2:11" x14ac:dyDescent="0.25">
      <c r="B75" s="132"/>
      <c r="C75" s="133"/>
      <c r="D75" s="134"/>
      <c r="E75" s="146"/>
      <c r="F75" s="95"/>
      <c r="G75" s="117" t="str">
        <f t="shared" si="3"/>
        <v/>
      </c>
      <c r="H75" s="120" t="str">
        <f t="shared" si="4"/>
        <v/>
      </c>
      <c r="I75" s="120" t="str">
        <f t="shared" si="5"/>
        <v/>
      </c>
      <c r="J75" s="123" t="str">
        <f t="shared" si="7"/>
        <v/>
      </c>
      <c r="K75" s="86" t="str">
        <f t="shared" si="8"/>
        <v/>
      </c>
    </row>
    <row r="76" spans="2:11" x14ac:dyDescent="0.25">
      <c r="B76" s="132"/>
      <c r="C76" s="133"/>
      <c r="D76" s="134"/>
      <c r="E76" s="146"/>
      <c r="F76" s="95"/>
      <c r="G76" s="117" t="str">
        <f t="shared" si="3"/>
        <v/>
      </c>
      <c r="H76" s="120" t="str">
        <f t="shared" si="4"/>
        <v/>
      </c>
      <c r="I76" s="120" t="str">
        <f t="shared" si="5"/>
        <v/>
      </c>
      <c r="J76" s="123" t="str">
        <f t="shared" si="7"/>
        <v/>
      </c>
      <c r="K76" s="86" t="str">
        <f t="shared" si="8"/>
        <v/>
      </c>
    </row>
    <row r="77" spans="2:11" x14ac:dyDescent="0.25">
      <c r="B77" s="132"/>
      <c r="C77" s="133"/>
      <c r="D77" s="134"/>
      <c r="E77" s="146"/>
      <c r="F77" s="95"/>
      <c r="G77" s="117" t="str">
        <f t="shared" si="3"/>
        <v/>
      </c>
      <c r="H77" s="120" t="str">
        <f t="shared" si="4"/>
        <v/>
      </c>
      <c r="I77" s="120" t="str">
        <f t="shared" si="5"/>
        <v/>
      </c>
      <c r="J77" s="123" t="str">
        <f t="shared" si="7"/>
        <v/>
      </c>
      <c r="K77" s="86" t="str">
        <f t="shared" si="8"/>
        <v/>
      </c>
    </row>
    <row r="78" spans="2:11" x14ac:dyDescent="0.25">
      <c r="B78" s="132"/>
      <c r="C78" s="133"/>
      <c r="D78" s="134"/>
      <c r="E78" s="146"/>
      <c r="F78" s="95"/>
      <c r="G78" s="117" t="str">
        <f t="shared" si="3"/>
        <v/>
      </c>
      <c r="H78" s="120" t="str">
        <f t="shared" si="4"/>
        <v/>
      </c>
      <c r="I78" s="120" t="str">
        <f t="shared" si="5"/>
        <v/>
      </c>
      <c r="J78" s="123" t="str">
        <f t="shared" si="7"/>
        <v/>
      </c>
      <c r="K78" s="86" t="str">
        <f t="shared" si="8"/>
        <v/>
      </c>
    </row>
    <row r="79" spans="2:11" x14ac:dyDescent="0.25">
      <c r="B79" s="132"/>
      <c r="C79" s="133"/>
      <c r="D79" s="134"/>
      <c r="E79" s="146"/>
      <c r="F79" s="95"/>
      <c r="G79" s="117" t="str">
        <f t="shared" si="3"/>
        <v/>
      </c>
      <c r="H79" s="120" t="str">
        <f t="shared" si="4"/>
        <v/>
      </c>
      <c r="I79" s="120" t="str">
        <f t="shared" si="5"/>
        <v/>
      </c>
      <c r="J79" s="123" t="str">
        <f t="shared" si="7"/>
        <v/>
      </c>
      <c r="K79" s="86" t="str">
        <f t="shared" si="8"/>
        <v/>
      </c>
    </row>
    <row r="80" spans="2:11" x14ac:dyDescent="0.25">
      <c r="B80" s="132"/>
      <c r="C80" s="133"/>
      <c r="D80" s="134"/>
      <c r="E80" s="146"/>
      <c r="F80" s="95"/>
      <c r="G80" s="117" t="str">
        <f t="shared" si="3"/>
        <v/>
      </c>
      <c r="H80" s="120" t="str">
        <f t="shared" si="4"/>
        <v/>
      </c>
      <c r="I80" s="120" t="str">
        <f t="shared" si="5"/>
        <v/>
      </c>
      <c r="J80" s="123" t="str">
        <f t="shared" si="7"/>
        <v/>
      </c>
      <c r="K80" s="86" t="str">
        <f t="shared" si="8"/>
        <v/>
      </c>
    </row>
    <row r="81" spans="2:11" x14ac:dyDescent="0.25">
      <c r="B81" s="132"/>
      <c r="C81" s="133"/>
      <c r="D81" s="134"/>
      <c r="E81" s="146"/>
      <c r="F81" s="95"/>
      <c r="G81" s="117" t="str">
        <f t="shared" si="3"/>
        <v/>
      </c>
      <c r="H81" s="120" t="str">
        <f t="shared" si="4"/>
        <v/>
      </c>
      <c r="I81" s="120" t="str">
        <f t="shared" si="5"/>
        <v/>
      </c>
      <c r="J81" s="123" t="str">
        <f t="shared" si="7"/>
        <v/>
      </c>
      <c r="K81" s="86" t="str">
        <f t="shared" si="8"/>
        <v/>
      </c>
    </row>
    <row r="82" spans="2:11" x14ac:dyDescent="0.25">
      <c r="B82" s="132"/>
      <c r="C82" s="133"/>
      <c r="D82" s="134"/>
      <c r="E82" s="146"/>
      <c r="F82" s="95"/>
      <c r="G82" s="117" t="str">
        <f t="shared" si="3"/>
        <v/>
      </c>
      <c r="H82" s="120" t="str">
        <f t="shared" si="4"/>
        <v/>
      </c>
      <c r="I82" s="120" t="str">
        <f t="shared" si="5"/>
        <v/>
      </c>
      <c r="J82" s="123" t="str">
        <f t="shared" si="7"/>
        <v/>
      </c>
      <c r="K82" s="86" t="str">
        <f t="shared" si="8"/>
        <v/>
      </c>
    </row>
    <row r="83" spans="2:11" x14ac:dyDescent="0.25">
      <c r="B83" s="132"/>
      <c r="C83" s="133"/>
      <c r="D83" s="134"/>
      <c r="E83" s="146"/>
      <c r="F83" s="95"/>
      <c r="G83" s="117" t="str">
        <f t="shared" si="3"/>
        <v/>
      </c>
      <c r="H83" s="120" t="str">
        <f t="shared" si="4"/>
        <v/>
      </c>
      <c r="I83" s="120" t="str">
        <f t="shared" si="5"/>
        <v/>
      </c>
      <c r="J83" s="123" t="str">
        <f t="shared" si="7"/>
        <v/>
      </c>
      <c r="K83" s="86" t="str">
        <f t="shared" si="8"/>
        <v/>
      </c>
    </row>
    <row r="84" spans="2:11" x14ac:dyDescent="0.25">
      <c r="B84" s="132"/>
      <c r="C84" s="133"/>
      <c r="D84" s="134"/>
      <c r="E84" s="146"/>
      <c r="F84" s="95"/>
      <c r="G84" s="117" t="str">
        <f t="shared" si="3"/>
        <v/>
      </c>
      <c r="H84" s="120" t="str">
        <f t="shared" si="4"/>
        <v/>
      </c>
      <c r="I84" s="120" t="str">
        <f t="shared" si="5"/>
        <v/>
      </c>
      <c r="J84" s="123" t="str">
        <f t="shared" si="7"/>
        <v/>
      </c>
      <c r="K84" s="86" t="str">
        <f t="shared" si="8"/>
        <v/>
      </c>
    </row>
    <row r="85" spans="2:11" x14ac:dyDescent="0.25">
      <c r="B85" s="132"/>
      <c r="C85" s="133"/>
      <c r="D85" s="134"/>
      <c r="E85" s="146"/>
      <c r="F85" s="95"/>
      <c r="G85" s="117" t="str">
        <f t="shared" si="3"/>
        <v/>
      </c>
      <c r="H85" s="120" t="str">
        <f t="shared" si="4"/>
        <v/>
      </c>
      <c r="I85" s="120" t="str">
        <f t="shared" si="5"/>
        <v/>
      </c>
      <c r="J85" s="123" t="str">
        <f t="shared" si="7"/>
        <v/>
      </c>
      <c r="K85" s="86" t="str">
        <f t="shared" si="8"/>
        <v/>
      </c>
    </row>
    <row r="86" spans="2:11" x14ac:dyDescent="0.25">
      <c r="B86" s="132"/>
      <c r="C86" s="133"/>
      <c r="D86" s="134"/>
      <c r="E86" s="146"/>
      <c r="F86" s="95"/>
      <c r="G86" s="117" t="str">
        <f t="shared" si="3"/>
        <v/>
      </c>
      <c r="H86" s="120" t="str">
        <f t="shared" si="4"/>
        <v/>
      </c>
      <c r="I86" s="120" t="str">
        <f t="shared" si="5"/>
        <v/>
      </c>
      <c r="J86" s="123" t="str">
        <f t="shared" si="7"/>
        <v/>
      </c>
      <c r="K86" s="86" t="str">
        <f t="shared" si="8"/>
        <v/>
      </c>
    </row>
    <row r="87" spans="2:11" x14ac:dyDescent="0.25">
      <c r="B87" s="132"/>
      <c r="C87" s="133"/>
      <c r="D87" s="134"/>
      <c r="E87" s="146"/>
      <c r="F87" s="95"/>
      <c r="G87" s="117" t="str">
        <f t="shared" si="3"/>
        <v/>
      </c>
      <c r="H87" s="120" t="str">
        <f t="shared" si="4"/>
        <v/>
      </c>
      <c r="I87" s="120" t="str">
        <f t="shared" si="5"/>
        <v/>
      </c>
      <c r="J87" s="123" t="str">
        <f t="shared" si="7"/>
        <v/>
      </c>
      <c r="K87" s="86" t="str">
        <f t="shared" si="8"/>
        <v/>
      </c>
    </row>
    <row r="88" spans="2:11" x14ac:dyDescent="0.25">
      <c r="B88" s="132"/>
      <c r="C88" s="133"/>
      <c r="D88" s="134"/>
      <c r="E88" s="146"/>
      <c r="F88" s="95"/>
      <c r="G88" s="117" t="str">
        <f t="shared" si="3"/>
        <v/>
      </c>
      <c r="H88" s="120" t="str">
        <f t="shared" si="4"/>
        <v/>
      </c>
      <c r="I88" s="120" t="str">
        <f t="shared" si="5"/>
        <v/>
      </c>
      <c r="J88" s="123" t="str">
        <f t="shared" si="7"/>
        <v/>
      </c>
      <c r="K88" s="86" t="str">
        <f t="shared" si="8"/>
        <v/>
      </c>
    </row>
    <row r="89" spans="2:11" x14ac:dyDescent="0.25">
      <c r="B89" s="132"/>
      <c r="C89" s="133"/>
      <c r="D89" s="134"/>
      <c r="E89" s="146"/>
      <c r="F89" s="95"/>
      <c r="G89" s="117" t="str">
        <f t="shared" si="3"/>
        <v/>
      </c>
      <c r="H89" s="120" t="str">
        <f t="shared" si="4"/>
        <v/>
      </c>
      <c r="I89" s="120" t="str">
        <f t="shared" si="5"/>
        <v/>
      </c>
      <c r="J89" s="123" t="str">
        <f t="shared" si="7"/>
        <v/>
      </c>
      <c r="K89" s="86" t="str">
        <f t="shared" si="8"/>
        <v/>
      </c>
    </row>
    <row r="90" spans="2:11" x14ac:dyDescent="0.25">
      <c r="B90" s="132"/>
      <c r="C90" s="133"/>
      <c r="D90" s="134"/>
      <c r="E90" s="146"/>
      <c r="F90" s="95"/>
      <c r="G90" s="117" t="str">
        <f t="shared" si="3"/>
        <v/>
      </c>
      <c r="H90" s="120" t="str">
        <f t="shared" si="4"/>
        <v/>
      </c>
      <c r="I90" s="120" t="str">
        <f t="shared" si="5"/>
        <v/>
      </c>
      <c r="J90" s="123" t="str">
        <f t="shared" si="7"/>
        <v/>
      </c>
      <c r="K90" s="86" t="str">
        <f t="shared" si="8"/>
        <v/>
      </c>
    </row>
    <row r="91" spans="2:11" x14ac:dyDescent="0.25">
      <c r="B91" s="132"/>
      <c r="C91" s="133"/>
      <c r="D91" s="134"/>
      <c r="E91" s="146"/>
      <c r="F91" s="95"/>
      <c r="G91" s="117" t="str">
        <f t="shared" si="3"/>
        <v/>
      </c>
      <c r="H91" s="120" t="str">
        <f t="shared" si="4"/>
        <v/>
      </c>
      <c r="I91" s="120" t="str">
        <f t="shared" si="5"/>
        <v/>
      </c>
      <c r="J91" s="123" t="str">
        <f t="shared" si="7"/>
        <v/>
      </c>
      <c r="K91" s="86" t="str">
        <f t="shared" si="8"/>
        <v/>
      </c>
    </row>
    <row r="92" spans="2:11" x14ac:dyDescent="0.25">
      <c r="B92" s="132"/>
      <c r="C92" s="133"/>
      <c r="D92" s="134"/>
      <c r="E92" s="146"/>
      <c r="F92" s="95"/>
      <c r="G92" s="117" t="str">
        <f t="shared" si="3"/>
        <v/>
      </c>
      <c r="H92" s="120" t="str">
        <f t="shared" si="4"/>
        <v/>
      </c>
      <c r="I92" s="120" t="str">
        <f t="shared" si="5"/>
        <v/>
      </c>
      <c r="J92" s="123" t="str">
        <f t="shared" si="7"/>
        <v/>
      </c>
      <c r="K92" s="86" t="str">
        <f t="shared" si="8"/>
        <v/>
      </c>
    </row>
    <row r="93" spans="2:11" x14ac:dyDescent="0.25">
      <c r="B93" s="132"/>
      <c r="C93" s="133"/>
      <c r="D93" s="134"/>
      <c r="E93" s="146"/>
      <c r="F93" s="95"/>
      <c r="G93" s="117" t="str">
        <f t="shared" si="3"/>
        <v/>
      </c>
      <c r="H93" s="120" t="str">
        <f t="shared" si="4"/>
        <v/>
      </c>
      <c r="I93" s="120" t="str">
        <f t="shared" si="5"/>
        <v/>
      </c>
      <c r="J93" s="123" t="str">
        <f t="shared" si="7"/>
        <v/>
      </c>
      <c r="K93" s="86" t="str">
        <f t="shared" si="8"/>
        <v/>
      </c>
    </row>
    <row r="94" spans="2:11" x14ac:dyDescent="0.25">
      <c r="B94" s="132"/>
      <c r="C94" s="133"/>
      <c r="D94" s="134"/>
      <c r="E94" s="146"/>
      <c r="F94" s="95"/>
      <c r="G94" s="117" t="str">
        <f t="shared" si="3"/>
        <v/>
      </c>
      <c r="H94" s="120" t="str">
        <f t="shared" si="4"/>
        <v/>
      </c>
      <c r="I94" s="120" t="str">
        <f t="shared" si="5"/>
        <v/>
      </c>
      <c r="J94" s="123" t="str">
        <f t="shared" si="7"/>
        <v/>
      </c>
      <c r="K94" s="86" t="str">
        <f t="shared" si="8"/>
        <v/>
      </c>
    </row>
    <row r="95" spans="2:11" x14ac:dyDescent="0.25">
      <c r="B95" s="132"/>
      <c r="C95" s="133"/>
      <c r="D95" s="134"/>
      <c r="E95" s="146"/>
      <c r="F95" s="95"/>
      <c r="G95" s="117" t="str">
        <f t="shared" si="3"/>
        <v/>
      </c>
      <c r="H95" s="120" t="str">
        <f t="shared" si="4"/>
        <v/>
      </c>
      <c r="I95" s="120" t="str">
        <f t="shared" si="5"/>
        <v/>
      </c>
      <c r="J95" s="123" t="str">
        <f t="shared" si="7"/>
        <v/>
      </c>
      <c r="K95" s="86" t="str">
        <f t="shared" si="8"/>
        <v/>
      </c>
    </row>
    <row r="96" spans="2:11" x14ac:dyDescent="0.25">
      <c r="B96" s="132"/>
      <c r="C96" s="133"/>
      <c r="D96" s="134"/>
      <c r="E96" s="146"/>
      <c r="F96" s="95"/>
      <c r="G96" s="117" t="str">
        <f t="shared" si="3"/>
        <v/>
      </c>
      <c r="H96" s="120" t="str">
        <f t="shared" si="4"/>
        <v/>
      </c>
      <c r="I96" s="120" t="str">
        <f t="shared" si="5"/>
        <v/>
      </c>
      <c r="J96" s="123" t="str">
        <f t="shared" si="7"/>
        <v/>
      </c>
      <c r="K96" s="86" t="str">
        <f t="shared" si="8"/>
        <v/>
      </c>
    </row>
    <row r="97" spans="2:11" x14ac:dyDescent="0.25">
      <c r="B97" s="132"/>
      <c r="C97" s="133"/>
      <c r="D97" s="134"/>
      <c r="E97" s="146"/>
      <c r="F97" s="95"/>
      <c r="G97" s="117" t="str">
        <f t="shared" si="3"/>
        <v/>
      </c>
      <c r="H97" s="120" t="str">
        <f t="shared" si="4"/>
        <v/>
      </c>
      <c r="I97" s="120" t="str">
        <f t="shared" si="5"/>
        <v/>
      </c>
      <c r="J97" s="123" t="str">
        <f t="shared" si="7"/>
        <v/>
      </c>
      <c r="K97" s="86" t="str">
        <f t="shared" si="8"/>
        <v/>
      </c>
    </row>
    <row r="98" spans="2:11" x14ac:dyDescent="0.25">
      <c r="B98" s="132"/>
      <c r="C98" s="133"/>
      <c r="D98" s="134"/>
      <c r="E98" s="146"/>
      <c r="F98" s="95"/>
      <c r="G98" s="117" t="str">
        <f t="shared" si="3"/>
        <v/>
      </c>
      <c r="H98" s="120" t="str">
        <f t="shared" si="4"/>
        <v/>
      </c>
      <c r="I98" s="120" t="str">
        <f t="shared" si="5"/>
        <v/>
      </c>
      <c r="J98" s="123" t="str">
        <f t="shared" si="7"/>
        <v/>
      </c>
      <c r="K98" s="86" t="str">
        <f t="shared" si="8"/>
        <v/>
      </c>
    </row>
    <row r="99" spans="2:11" x14ac:dyDescent="0.25">
      <c r="B99" s="132"/>
      <c r="C99" s="133"/>
      <c r="D99" s="134"/>
      <c r="E99" s="146"/>
      <c r="F99" s="95"/>
      <c r="G99" s="117" t="str">
        <f t="shared" si="3"/>
        <v/>
      </c>
      <c r="H99" s="120" t="str">
        <f t="shared" si="4"/>
        <v/>
      </c>
      <c r="I99" s="120" t="str">
        <f t="shared" si="5"/>
        <v/>
      </c>
      <c r="J99" s="123" t="str">
        <f t="shared" si="7"/>
        <v/>
      </c>
      <c r="K99" s="86" t="str">
        <f t="shared" si="8"/>
        <v/>
      </c>
    </row>
    <row r="100" spans="2:11" x14ac:dyDescent="0.25">
      <c r="B100" s="132"/>
      <c r="C100" s="133"/>
      <c r="D100" s="134"/>
      <c r="E100" s="146"/>
      <c r="F100" s="95"/>
      <c r="G100" s="117" t="str">
        <f t="shared" si="3"/>
        <v/>
      </c>
      <c r="H100" s="120" t="str">
        <f t="shared" si="4"/>
        <v/>
      </c>
      <c r="I100" s="120" t="str">
        <f t="shared" si="5"/>
        <v/>
      </c>
      <c r="J100" s="123" t="str">
        <f t="shared" si="7"/>
        <v/>
      </c>
      <c r="K100" s="86" t="str">
        <f t="shared" si="8"/>
        <v/>
      </c>
    </row>
    <row r="101" spans="2:11" x14ac:dyDescent="0.25">
      <c r="B101" s="132"/>
      <c r="C101" s="133"/>
      <c r="D101" s="134"/>
      <c r="E101" s="146"/>
      <c r="F101" s="95"/>
      <c r="G101" s="117" t="str">
        <f t="shared" si="3"/>
        <v/>
      </c>
      <c r="H101" s="120" t="str">
        <f t="shared" si="4"/>
        <v/>
      </c>
      <c r="I101" s="120" t="str">
        <f t="shared" si="5"/>
        <v/>
      </c>
      <c r="J101" s="123" t="str">
        <f t="shared" si="7"/>
        <v/>
      </c>
      <c r="K101" s="86" t="str">
        <f t="shared" si="8"/>
        <v/>
      </c>
    </row>
    <row r="102" spans="2:11" x14ac:dyDescent="0.25">
      <c r="B102" s="132"/>
      <c r="C102" s="133"/>
      <c r="D102" s="134"/>
      <c r="E102" s="146"/>
      <c r="F102" s="95"/>
      <c r="G102" s="117" t="str">
        <f t="shared" si="3"/>
        <v/>
      </c>
      <c r="H102" s="120" t="str">
        <f t="shared" si="4"/>
        <v/>
      </c>
      <c r="I102" s="120" t="str">
        <f t="shared" si="5"/>
        <v/>
      </c>
      <c r="J102" s="123" t="str">
        <f t="shared" si="7"/>
        <v/>
      </c>
      <c r="K102" s="86" t="str">
        <f t="shared" si="8"/>
        <v/>
      </c>
    </row>
    <row r="103" spans="2:11" x14ac:dyDescent="0.25">
      <c r="B103" s="132"/>
      <c r="C103" s="133"/>
      <c r="D103" s="134"/>
      <c r="E103" s="146"/>
      <c r="F103" s="95"/>
      <c r="G103" s="117" t="str">
        <f t="shared" si="3"/>
        <v/>
      </c>
      <c r="H103" s="120" t="str">
        <f t="shared" si="4"/>
        <v/>
      </c>
      <c r="I103" s="120" t="str">
        <f t="shared" si="5"/>
        <v/>
      </c>
      <c r="J103" s="123" t="str">
        <f t="shared" si="7"/>
        <v/>
      </c>
      <c r="K103" s="86" t="str">
        <f t="shared" si="8"/>
        <v/>
      </c>
    </row>
    <row r="104" spans="2:11" x14ac:dyDescent="0.25">
      <c r="B104" s="132"/>
      <c r="C104" s="133"/>
      <c r="D104" s="134"/>
      <c r="E104" s="146"/>
      <c r="F104" s="95"/>
      <c r="G104" s="117" t="str">
        <f t="shared" si="3"/>
        <v/>
      </c>
      <c r="H104" s="120" t="str">
        <f t="shared" si="4"/>
        <v/>
      </c>
      <c r="I104" s="120" t="str">
        <f t="shared" si="5"/>
        <v/>
      </c>
      <c r="J104" s="123" t="str">
        <f t="shared" si="7"/>
        <v/>
      </c>
      <c r="K104" s="86" t="str">
        <f t="shared" si="8"/>
        <v/>
      </c>
    </row>
    <row r="105" spans="2:11" x14ac:dyDescent="0.25">
      <c r="B105" s="132"/>
      <c r="C105" s="133"/>
      <c r="D105" s="134"/>
      <c r="E105" s="146"/>
      <c r="F105" s="95"/>
      <c r="G105" s="117" t="str">
        <f t="shared" si="3"/>
        <v/>
      </c>
      <c r="H105" s="120" t="str">
        <f t="shared" si="4"/>
        <v/>
      </c>
      <c r="I105" s="120" t="str">
        <f t="shared" si="5"/>
        <v/>
      </c>
      <c r="J105" s="123" t="str">
        <f t="shared" si="7"/>
        <v/>
      </c>
      <c r="K105" s="86" t="str">
        <f t="shared" si="8"/>
        <v/>
      </c>
    </row>
    <row r="106" spans="2:11" x14ac:dyDescent="0.25">
      <c r="B106" s="132"/>
      <c r="C106" s="133"/>
      <c r="D106" s="134"/>
      <c r="E106" s="146"/>
      <c r="F106" s="95"/>
      <c r="G106" s="117" t="str">
        <f t="shared" si="3"/>
        <v/>
      </c>
      <c r="H106" s="120" t="str">
        <f t="shared" si="4"/>
        <v/>
      </c>
      <c r="I106" s="120" t="str">
        <f t="shared" si="5"/>
        <v/>
      </c>
      <c r="J106" s="123" t="str">
        <f t="shared" ref="J106:J137" si="9">IF(AND(B106&lt;&gt;"",C106&lt;&gt;"",D106&lt;&gt;"",E106&lt;&gt;""),MIN(1,H106+I106*(MAX(1,E106)-G106)),"")</f>
        <v/>
      </c>
      <c r="K106" s="86" t="str">
        <f t="shared" ref="K106:K137" si="10">IF(AND(B106&lt;&gt;"",C106&lt;&gt;"",D106&lt;&gt;"",E106&lt;&gt;""),D106*J106,"")</f>
        <v/>
      </c>
    </row>
    <row r="107" spans="2:11" x14ac:dyDescent="0.25">
      <c r="B107" s="132"/>
      <c r="C107" s="133"/>
      <c r="D107" s="134"/>
      <c r="E107" s="146"/>
      <c r="F107" s="95"/>
      <c r="G107" s="117" t="str">
        <f t="shared" ref="G107:G141" si="11">IF(AND(B107&lt;&gt;"",C107&lt;&gt;"",D107&lt;&gt;"",E107&lt;&gt;""),IF(E107&gt;20,20,MIN(20,E107-MOD(E107,5))-IF(MOD(E107,5)=0,5,0)),"")</f>
        <v/>
      </c>
      <c r="H107" s="120" t="str">
        <f t="shared" ref="H107:H141" si="12">IF(AND(B107&lt;&gt;"",C107&lt;&gt;"",D107&lt;&gt;"",E107&lt;&gt;""),IF(C107=$K$13,VLOOKUP(G107,$B$13:$K$18,10,0),VLOOKUP(G107,$B$13:$K$18,C107+3,0)),"")</f>
        <v/>
      </c>
      <c r="I107" s="120" t="str">
        <f t="shared" ref="I107:I141" si="13">IF(AND(B107&lt;&gt;"",C107&lt;&gt;"",D107&lt;&gt;"",E107&lt;&gt;""),IF(C107=$K$22,VLOOKUP(G107,$B$22:$K$27,10,0),VLOOKUP(G107,$B$22:$K$27,C107+3,0)),"")</f>
        <v/>
      </c>
      <c r="J107" s="123" t="str">
        <f t="shared" si="9"/>
        <v/>
      </c>
      <c r="K107" s="86" t="str">
        <f t="shared" si="10"/>
        <v/>
      </c>
    </row>
    <row r="108" spans="2:11" x14ac:dyDescent="0.25">
      <c r="B108" s="132"/>
      <c r="C108" s="133"/>
      <c r="D108" s="134"/>
      <c r="E108" s="146"/>
      <c r="F108" s="95"/>
      <c r="G108" s="117" t="str">
        <f t="shared" si="11"/>
        <v/>
      </c>
      <c r="H108" s="120" t="str">
        <f t="shared" si="12"/>
        <v/>
      </c>
      <c r="I108" s="120" t="str">
        <f t="shared" si="13"/>
        <v/>
      </c>
      <c r="J108" s="123" t="str">
        <f t="shared" si="9"/>
        <v/>
      </c>
      <c r="K108" s="86" t="str">
        <f t="shared" si="10"/>
        <v/>
      </c>
    </row>
    <row r="109" spans="2:11" x14ac:dyDescent="0.25">
      <c r="B109" s="132"/>
      <c r="C109" s="133"/>
      <c r="D109" s="134"/>
      <c r="E109" s="146"/>
      <c r="F109" s="95"/>
      <c r="G109" s="117" t="str">
        <f t="shared" si="11"/>
        <v/>
      </c>
      <c r="H109" s="120" t="str">
        <f t="shared" si="12"/>
        <v/>
      </c>
      <c r="I109" s="120" t="str">
        <f t="shared" si="13"/>
        <v/>
      </c>
      <c r="J109" s="123" t="str">
        <f t="shared" si="9"/>
        <v/>
      </c>
      <c r="K109" s="86" t="str">
        <f t="shared" si="10"/>
        <v/>
      </c>
    </row>
    <row r="110" spans="2:11" x14ac:dyDescent="0.25">
      <c r="B110" s="132"/>
      <c r="C110" s="133"/>
      <c r="D110" s="134"/>
      <c r="E110" s="146"/>
      <c r="F110" s="95"/>
      <c r="G110" s="117" t="str">
        <f t="shared" si="11"/>
        <v/>
      </c>
      <c r="H110" s="120" t="str">
        <f t="shared" si="12"/>
        <v/>
      </c>
      <c r="I110" s="120" t="str">
        <f t="shared" si="13"/>
        <v/>
      </c>
      <c r="J110" s="123" t="str">
        <f t="shared" si="9"/>
        <v/>
      </c>
      <c r="K110" s="86" t="str">
        <f t="shared" si="10"/>
        <v/>
      </c>
    </row>
    <row r="111" spans="2:11" x14ac:dyDescent="0.25">
      <c r="B111" s="132"/>
      <c r="C111" s="133"/>
      <c r="D111" s="134"/>
      <c r="E111" s="146"/>
      <c r="F111" s="95"/>
      <c r="G111" s="117" t="str">
        <f t="shared" si="11"/>
        <v/>
      </c>
      <c r="H111" s="120" t="str">
        <f t="shared" si="12"/>
        <v/>
      </c>
      <c r="I111" s="120" t="str">
        <f t="shared" si="13"/>
        <v/>
      </c>
      <c r="J111" s="123" t="str">
        <f t="shared" si="9"/>
        <v/>
      </c>
      <c r="K111" s="86" t="str">
        <f t="shared" si="10"/>
        <v/>
      </c>
    </row>
    <row r="112" spans="2:11" x14ac:dyDescent="0.25">
      <c r="B112" s="132"/>
      <c r="C112" s="133"/>
      <c r="D112" s="134"/>
      <c r="E112" s="146"/>
      <c r="F112" s="95"/>
      <c r="G112" s="117" t="str">
        <f t="shared" si="11"/>
        <v/>
      </c>
      <c r="H112" s="120" t="str">
        <f t="shared" si="12"/>
        <v/>
      </c>
      <c r="I112" s="120" t="str">
        <f t="shared" si="13"/>
        <v/>
      </c>
      <c r="J112" s="123" t="str">
        <f t="shared" si="9"/>
        <v/>
      </c>
      <c r="K112" s="86" t="str">
        <f t="shared" si="10"/>
        <v/>
      </c>
    </row>
    <row r="113" spans="2:11" x14ac:dyDescent="0.25">
      <c r="B113" s="132"/>
      <c r="C113" s="133"/>
      <c r="D113" s="134"/>
      <c r="E113" s="146"/>
      <c r="F113" s="95"/>
      <c r="G113" s="117" t="str">
        <f t="shared" si="11"/>
        <v/>
      </c>
      <c r="H113" s="120" t="str">
        <f t="shared" si="12"/>
        <v/>
      </c>
      <c r="I113" s="120" t="str">
        <f t="shared" si="13"/>
        <v/>
      </c>
      <c r="J113" s="123" t="str">
        <f t="shared" si="9"/>
        <v/>
      </c>
      <c r="K113" s="86" t="str">
        <f t="shared" si="10"/>
        <v/>
      </c>
    </row>
    <row r="114" spans="2:11" x14ac:dyDescent="0.25">
      <c r="B114" s="132"/>
      <c r="C114" s="133"/>
      <c r="D114" s="134"/>
      <c r="E114" s="146"/>
      <c r="F114" s="95"/>
      <c r="G114" s="117" t="str">
        <f t="shared" si="11"/>
        <v/>
      </c>
      <c r="H114" s="120" t="str">
        <f t="shared" si="12"/>
        <v/>
      </c>
      <c r="I114" s="120" t="str">
        <f t="shared" si="13"/>
        <v/>
      </c>
      <c r="J114" s="123" t="str">
        <f t="shared" si="9"/>
        <v/>
      </c>
      <c r="K114" s="86" t="str">
        <f t="shared" si="10"/>
        <v/>
      </c>
    </row>
    <row r="115" spans="2:11" x14ac:dyDescent="0.25">
      <c r="B115" s="132"/>
      <c r="C115" s="133"/>
      <c r="D115" s="134"/>
      <c r="E115" s="146"/>
      <c r="F115" s="95"/>
      <c r="G115" s="117" t="str">
        <f t="shared" si="11"/>
        <v/>
      </c>
      <c r="H115" s="120" t="str">
        <f t="shared" si="12"/>
        <v/>
      </c>
      <c r="I115" s="120" t="str">
        <f t="shared" si="13"/>
        <v/>
      </c>
      <c r="J115" s="123" t="str">
        <f t="shared" si="9"/>
        <v/>
      </c>
      <c r="K115" s="86" t="str">
        <f t="shared" si="10"/>
        <v/>
      </c>
    </row>
    <row r="116" spans="2:11" x14ac:dyDescent="0.25">
      <c r="B116" s="132"/>
      <c r="C116" s="133"/>
      <c r="D116" s="134"/>
      <c r="E116" s="146"/>
      <c r="F116" s="95"/>
      <c r="G116" s="117" t="str">
        <f t="shared" si="11"/>
        <v/>
      </c>
      <c r="H116" s="120" t="str">
        <f t="shared" si="12"/>
        <v/>
      </c>
      <c r="I116" s="120" t="str">
        <f t="shared" si="13"/>
        <v/>
      </c>
      <c r="J116" s="123" t="str">
        <f t="shared" si="9"/>
        <v/>
      </c>
      <c r="K116" s="86" t="str">
        <f t="shared" si="10"/>
        <v/>
      </c>
    </row>
    <row r="117" spans="2:11" x14ac:dyDescent="0.25">
      <c r="B117" s="132"/>
      <c r="C117" s="133"/>
      <c r="D117" s="134"/>
      <c r="E117" s="146"/>
      <c r="F117" s="95"/>
      <c r="G117" s="117" t="str">
        <f t="shared" si="11"/>
        <v/>
      </c>
      <c r="H117" s="120" t="str">
        <f t="shared" si="12"/>
        <v/>
      </c>
      <c r="I117" s="120" t="str">
        <f t="shared" si="13"/>
        <v/>
      </c>
      <c r="J117" s="123" t="str">
        <f t="shared" si="9"/>
        <v/>
      </c>
      <c r="K117" s="86" t="str">
        <f t="shared" si="10"/>
        <v/>
      </c>
    </row>
    <row r="118" spans="2:11" x14ac:dyDescent="0.25">
      <c r="B118" s="132"/>
      <c r="C118" s="133"/>
      <c r="D118" s="134"/>
      <c r="E118" s="146"/>
      <c r="F118" s="95"/>
      <c r="G118" s="117" t="str">
        <f t="shared" si="11"/>
        <v/>
      </c>
      <c r="H118" s="120" t="str">
        <f t="shared" si="12"/>
        <v/>
      </c>
      <c r="I118" s="120" t="str">
        <f t="shared" si="13"/>
        <v/>
      </c>
      <c r="J118" s="123" t="str">
        <f t="shared" si="9"/>
        <v/>
      </c>
      <c r="K118" s="86" t="str">
        <f t="shared" si="10"/>
        <v/>
      </c>
    </row>
    <row r="119" spans="2:11" x14ac:dyDescent="0.25">
      <c r="B119" s="132"/>
      <c r="C119" s="133"/>
      <c r="D119" s="134"/>
      <c r="E119" s="146"/>
      <c r="F119" s="95"/>
      <c r="G119" s="117" t="str">
        <f t="shared" si="11"/>
        <v/>
      </c>
      <c r="H119" s="120" t="str">
        <f t="shared" si="12"/>
        <v/>
      </c>
      <c r="I119" s="120" t="str">
        <f t="shared" si="13"/>
        <v/>
      </c>
      <c r="J119" s="123" t="str">
        <f t="shared" si="9"/>
        <v/>
      </c>
      <c r="K119" s="86" t="str">
        <f t="shared" si="10"/>
        <v/>
      </c>
    </row>
    <row r="120" spans="2:11" x14ac:dyDescent="0.25">
      <c r="B120" s="132"/>
      <c r="C120" s="133"/>
      <c r="D120" s="134"/>
      <c r="E120" s="146"/>
      <c r="F120" s="95"/>
      <c r="G120" s="117" t="str">
        <f t="shared" si="11"/>
        <v/>
      </c>
      <c r="H120" s="120" t="str">
        <f t="shared" si="12"/>
        <v/>
      </c>
      <c r="I120" s="120" t="str">
        <f t="shared" si="13"/>
        <v/>
      </c>
      <c r="J120" s="123" t="str">
        <f t="shared" si="9"/>
        <v/>
      </c>
      <c r="K120" s="86" t="str">
        <f t="shared" si="10"/>
        <v/>
      </c>
    </row>
    <row r="121" spans="2:11" x14ac:dyDescent="0.25">
      <c r="B121" s="132"/>
      <c r="C121" s="133"/>
      <c r="D121" s="134"/>
      <c r="E121" s="146"/>
      <c r="F121" s="95"/>
      <c r="G121" s="117" t="str">
        <f t="shared" si="11"/>
        <v/>
      </c>
      <c r="H121" s="120" t="str">
        <f t="shared" si="12"/>
        <v/>
      </c>
      <c r="I121" s="120" t="str">
        <f t="shared" si="13"/>
        <v/>
      </c>
      <c r="J121" s="123" t="str">
        <f t="shared" si="9"/>
        <v/>
      </c>
      <c r="K121" s="86" t="str">
        <f t="shared" si="10"/>
        <v/>
      </c>
    </row>
    <row r="122" spans="2:11" x14ac:dyDescent="0.25">
      <c r="B122" s="132"/>
      <c r="C122" s="133"/>
      <c r="D122" s="134"/>
      <c r="E122" s="146"/>
      <c r="F122" s="95"/>
      <c r="G122" s="117" t="str">
        <f t="shared" si="11"/>
        <v/>
      </c>
      <c r="H122" s="120" t="str">
        <f t="shared" si="12"/>
        <v/>
      </c>
      <c r="I122" s="120" t="str">
        <f t="shared" si="13"/>
        <v/>
      </c>
      <c r="J122" s="123" t="str">
        <f t="shared" si="9"/>
        <v/>
      </c>
      <c r="K122" s="86" t="str">
        <f t="shared" si="10"/>
        <v/>
      </c>
    </row>
    <row r="123" spans="2:11" x14ac:dyDescent="0.25">
      <c r="B123" s="132"/>
      <c r="C123" s="133"/>
      <c r="D123" s="134"/>
      <c r="E123" s="146"/>
      <c r="F123" s="95"/>
      <c r="G123" s="117" t="str">
        <f t="shared" si="11"/>
        <v/>
      </c>
      <c r="H123" s="120" t="str">
        <f t="shared" si="12"/>
        <v/>
      </c>
      <c r="I123" s="120" t="str">
        <f t="shared" si="13"/>
        <v/>
      </c>
      <c r="J123" s="123" t="str">
        <f t="shared" si="9"/>
        <v/>
      </c>
      <c r="K123" s="86" t="str">
        <f t="shared" si="10"/>
        <v/>
      </c>
    </row>
    <row r="124" spans="2:11" x14ac:dyDescent="0.25">
      <c r="B124" s="132"/>
      <c r="C124" s="133"/>
      <c r="D124" s="134"/>
      <c r="E124" s="146"/>
      <c r="F124" s="95"/>
      <c r="G124" s="117" t="str">
        <f t="shared" si="11"/>
        <v/>
      </c>
      <c r="H124" s="120" t="str">
        <f t="shared" si="12"/>
        <v/>
      </c>
      <c r="I124" s="120" t="str">
        <f t="shared" si="13"/>
        <v/>
      </c>
      <c r="J124" s="123" t="str">
        <f t="shared" si="9"/>
        <v/>
      </c>
      <c r="K124" s="86" t="str">
        <f t="shared" si="10"/>
        <v/>
      </c>
    </row>
    <row r="125" spans="2:11" x14ac:dyDescent="0.25">
      <c r="B125" s="132"/>
      <c r="C125" s="133"/>
      <c r="D125" s="134"/>
      <c r="E125" s="146"/>
      <c r="F125" s="95"/>
      <c r="G125" s="117" t="str">
        <f t="shared" si="11"/>
        <v/>
      </c>
      <c r="H125" s="120" t="str">
        <f t="shared" si="12"/>
        <v/>
      </c>
      <c r="I125" s="120" t="str">
        <f t="shared" si="13"/>
        <v/>
      </c>
      <c r="J125" s="123" t="str">
        <f t="shared" si="9"/>
        <v/>
      </c>
      <c r="K125" s="86" t="str">
        <f t="shared" si="10"/>
        <v/>
      </c>
    </row>
    <row r="126" spans="2:11" x14ac:dyDescent="0.25">
      <c r="B126" s="132"/>
      <c r="C126" s="133"/>
      <c r="D126" s="134"/>
      <c r="E126" s="146"/>
      <c r="F126" s="95"/>
      <c r="G126" s="117" t="str">
        <f t="shared" si="11"/>
        <v/>
      </c>
      <c r="H126" s="120" t="str">
        <f t="shared" si="12"/>
        <v/>
      </c>
      <c r="I126" s="120" t="str">
        <f t="shared" si="13"/>
        <v/>
      </c>
      <c r="J126" s="123" t="str">
        <f t="shared" si="9"/>
        <v/>
      </c>
      <c r="K126" s="86" t="str">
        <f t="shared" si="10"/>
        <v/>
      </c>
    </row>
    <row r="127" spans="2:11" x14ac:dyDescent="0.25">
      <c r="B127" s="132"/>
      <c r="C127" s="133"/>
      <c r="D127" s="134"/>
      <c r="E127" s="146"/>
      <c r="F127" s="95"/>
      <c r="G127" s="117" t="str">
        <f t="shared" si="11"/>
        <v/>
      </c>
      <c r="H127" s="120" t="str">
        <f t="shared" si="12"/>
        <v/>
      </c>
      <c r="I127" s="120" t="str">
        <f t="shared" si="13"/>
        <v/>
      </c>
      <c r="J127" s="123" t="str">
        <f t="shared" si="9"/>
        <v/>
      </c>
      <c r="K127" s="86" t="str">
        <f t="shared" si="10"/>
        <v/>
      </c>
    </row>
    <row r="128" spans="2:11" x14ac:dyDescent="0.25">
      <c r="B128" s="132"/>
      <c r="C128" s="133"/>
      <c r="D128" s="134"/>
      <c r="E128" s="146"/>
      <c r="F128" s="95"/>
      <c r="G128" s="117" t="str">
        <f t="shared" si="11"/>
        <v/>
      </c>
      <c r="H128" s="120" t="str">
        <f t="shared" si="12"/>
        <v/>
      </c>
      <c r="I128" s="120" t="str">
        <f t="shared" si="13"/>
        <v/>
      </c>
      <c r="J128" s="123" t="str">
        <f t="shared" si="9"/>
        <v/>
      </c>
      <c r="K128" s="86" t="str">
        <f t="shared" si="10"/>
        <v/>
      </c>
    </row>
    <row r="129" spans="2:11" x14ac:dyDescent="0.25">
      <c r="B129" s="132"/>
      <c r="C129" s="133"/>
      <c r="D129" s="134"/>
      <c r="E129" s="146"/>
      <c r="F129" s="95"/>
      <c r="G129" s="117" t="str">
        <f t="shared" si="11"/>
        <v/>
      </c>
      <c r="H129" s="120" t="str">
        <f t="shared" si="12"/>
        <v/>
      </c>
      <c r="I129" s="120" t="str">
        <f t="shared" si="13"/>
        <v/>
      </c>
      <c r="J129" s="123" t="str">
        <f t="shared" si="9"/>
        <v/>
      </c>
      <c r="K129" s="86" t="str">
        <f t="shared" si="10"/>
        <v/>
      </c>
    </row>
    <row r="130" spans="2:11" x14ac:dyDescent="0.25">
      <c r="B130" s="132"/>
      <c r="C130" s="133"/>
      <c r="D130" s="134"/>
      <c r="E130" s="146"/>
      <c r="F130" s="95"/>
      <c r="G130" s="117" t="str">
        <f t="shared" si="11"/>
        <v/>
      </c>
      <c r="H130" s="120" t="str">
        <f t="shared" si="12"/>
        <v/>
      </c>
      <c r="I130" s="120" t="str">
        <f t="shared" si="13"/>
        <v/>
      </c>
      <c r="J130" s="123" t="str">
        <f t="shared" si="9"/>
        <v/>
      </c>
      <c r="K130" s="86" t="str">
        <f t="shared" si="10"/>
        <v/>
      </c>
    </row>
    <row r="131" spans="2:11" x14ac:dyDescent="0.25">
      <c r="B131" s="132"/>
      <c r="C131" s="133"/>
      <c r="D131" s="134"/>
      <c r="E131" s="146"/>
      <c r="F131" s="95"/>
      <c r="G131" s="117" t="str">
        <f t="shared" si="11"/>
        <v/>
      </c>
      <c r="H131" s="120" t="str">
        <f t="shared" si="12"/>
        <v/>
      </c>
      <c r="I131" s="120" t="str">
        <f t="shared" si="13"/>
        <v/>
      </c>
      <c r="J131" s="123" t="str">
        <f t="shared" si="9"/>
        <v/>
      </c>
      <c r="K131" s="86" t="str">
        <f t="shared" si="10"/>
        <v/>
      </c>
    </row>
    <row r="132" spans="2:11" x14ac:dyDescent="0.25">
      <c r="B132" s="132"/>
      <c r="C132" s="133"/>
      <c r="D132" s="134"/>
      <c r="E132" s="146"/>
      <c r="F132" s="95"/>
      <c r="G132" s="117" t="str">
        <f t="shared" si="11"/>
        <v/>
      </c>
      <c r="H132" s="120" t="str">
        <f t="shared" si="12"/>
        <v/>
      </c>
      <c r="I132" s="120" t="str">
        <f t="shared" si="13"/>
        <v/>
      </c>
      <c r="J132" s="123" t="str">
        <f t="shared" si="9"/>
        <v/>
      </c>
      <c r="K132" s="86" t="str">
        <f t="shared" si="10"/>
        <v/>
      </c>
    </row>
    <row r="133" spans="2:11" x14ac:dyDescent="0.25">
      <c r="B133" s="132"/>
      <c r="C133" s="133"/>
      <c r="D133" s="134"/>
      <c r="E133" s="146"/>
      <c r="F133" s="95"/>
      <c r="G133" s="117" t="str">
        <f t="shared" si="11"/>
        <v/>
      </c>
      <c r="H133" s="120" t="str">
        <f t="shared" si="12"/>
        <v/>
      </c>
      <c r="I133" s="120" t="str">
        <f t="shared" si="13"/>
        <v/>
      </c>
      <c r="J133" s="123" t="str">
        <f t="shared" si="9"/>
        <v/>
      </c>
      <c r="K133" s="86" t="str">
        <f t="shared" si="10"/>
        <v/>
      </c>
    </row>
    <row r="134" spans="2:11" x14ac:dyDescent="0.25">
      <c r="B134" s="132"/>
      <c r="C134" s="133"/>
      <c r="D134" s="134"/>
      <c r="E134" s="146"/>
      <c r="F134" s="95"/>
      <c r="G134" s="117" t="str">
        <f t="shared" si="11"/>
        <v/>
      </c>
      <c r="H134" s="120" t="str">
        <f t="shared" si="12"/>
        <v/>
      </c>
      <c r="I134" s="120" t="str">
        <f t="shared" si="13"/>
        <v/>
      </c>
      <c r="J134" s="123" t="str">
        <f t="shared" si="9"/>
        <v/>
      </c>
      <c r="K134" s="86" t="str">
        <f t="shared" si="10"/>
        <v/>
      </c>
    </row>
    <row r="135" spans="2:11" x14ac:dyDescent="0.25">
      <c r="B135" s="132"/>
      <c r="C135" s="133"/>
      <c r="D135" s="134"/>
      <c r="E135" s="146"/>
      <c r="F135" s="95"/>
      <c r="G135" s="117" t="str">
        <f t="shared" si="11"/>
        <v/>
      </c>
      <c r="H135" s="120" t="str">
        <f t="shared" si="12"/>
        <v/>
      </c>
      <c r="I135" s="120" t="str">
        <f t="shared" si="13"/>
        <v/>
      </c>
      <c r="J135" s="123" t="str">
        <f t="shared" si="9"/>
        <v/>
      </c>
      <c r="K135" s="86" t="str">
        <f t="shared" si="10"/>
        <v/>
      </c>
    </row>
    <row r="136" spans="2:11" x14ac:dyDescent="0.25">
      <c r="B136" s="132"/>
      <c r="C136" s="133"/>
      <c r="D136" s="134"/>
      <c r="E136" s="146"/>
      <c r="F136" s="95"/>
      <c r="G136" s="117" t="str">
        <f t="shared" si="11"/>
        <v/>
      </c>
      <c r="H136" s="120" t="str">
        <f t="shared" si="12"/>
        <v/>
      </c>
      <c r="I136" s="120" t="str">
        <f t="shared" si="13"/>
        <v/>
      </c>
      <c r="J136" s="123" t="str">
        <f t="shared" si="9"/>
        <v/>
      </c>
      <c r="K136" s="86" t="str">
        <f t="shared" si="10"/>
        <v/>
      </c>
    </row>
    <row r="137" spans="2:11" x14ac:dyDescent="0.25">
      <c r="B137" s="132"/>
      <c r="C137" s="133"/>
      <c r="D137" s="134"/>
      <c r="E137" s="146"/>
      <c r="F137" s="95"/>
      <c r="G137" s="117" t="str">
        <f t="shared" si="11"/>
        <v/>
      </c>
      <c r="H137" s="120" t="str">
        <f t="shared" si="12"/>
        <v/>
      </c>
      <c r="I137" s="120" t="str">
        <f t="shared" si="13"/>
        <v/>
      </c>
      <c r="J137" s="123" t="str">
        <f t="shared" si="9"/>
        <v/>
      </c>
      <c r="K137" s="86" t="str">
        <f t="shared" si="10"/>
        <v/>
      </c>
    </row>
    <row r="138" spans="2:11" x14ac:dyDescent="0.25">
      <c r="B138" s="132"/>
      <c r="C138" s="133"/>
      <c r="D138" s="134"/>
      <c r="E138" s="146"/>
      <c r="F138" s="95"/>
      <c r="G138" s="117" t="str">
        <f t="shared" si="11"/>
        <v/>
      </c>
      <c r="H138" s="120" t="str">
        <f t="shared" si="12"/>
        <v/>
      </c>
      <c r="I138" s="120" t="str">
        <f t="shared" si="13"/>
        <v/>
      </c>
      <c r="J138" s="123" t="str">
        <f t="shared" ref="J138:J141" si="14">IF(AND(B138&lt;&gt;"",C138&lt;&gt;"",D138&lt;&gt;"",E138&lt;&gt;""),MIN(1,H138+I138*(MAX(1,E138)-G138)),"")</f>
        <v/>
      </c>
      <c r="K138" s="86" t="str">
        <f t="shared" ref="K138:K141" si="15">IF(AND(B138&lt;&gt;"",C138&lt;&gt;"",D138&lt;&gt;"",E138&lt;&gt;""),D138*J138,"")</f>
        <v/>
      </c>
    </row>
    <row r="139" spans="2:11" x14ac:dyDescent="0.25">
      <c r="B139" s="132"/>
      <c r="C139" s="133"/>
      <c r="D139" s="134"/>
      <c r="E139" s="146"/>
      <c r="F139" s="95"/>
      <c r="G139" s="117" t="str">
        <f t="shared" si="11"/>
        <v/>
      </c>
      <c r="H139" s="120" t="str">
        <f t="shared" si="12"/>
        <v/>
      </c>
      <c r="I139" s="120" t="str">
        <f t="shared" si="13"/>
        <v/>
      </c>
      <c r="J139" s="123" t="str">
        <f t="shared" si="14"/>
        <v/>
      </c>
      <c r="K139" s="86" t="str">
        <f t="shared" si="15"/>
        <v/>
      </c>
    </row>
    <row r="140" spans="2:11" x14ac:dyDescent="0.25">
      <c r="B140" s="132"/>
      <c r="C140" s="133"/>
      <c r="D140" s="134"/>
      <c r="E140" s="146"/>
      <c r="F140" s="95"/>
      <c r="G140" s="117" t="str">
        <f t="shared" si="11"/>
        <v/>
      </c>
      <c r="H140" s="120" t="str">
        <f t="shared" si="12"/>
        <v/>
      </c>
      <c r="I140" s="120" t="str">
        <f t="shared" si="13"/>
        <v/>
      </c>
      <c r="J140" s="123" t="str">
        <f t="shared" si="14"/>
        <v/>
      </c>
      <c r="K140" s="86" t="str">
        <f t="shared" si="15"/>
        <v/>
      </c>
    </row>
    <row r="141" spans="2:11" x14ac:dyDescent="0.25">
      <c r="B141" s="136"/>
      <c r="C141" s="137"/>
      <c r="D141" s="138"/>
      <c r="E141" s="147"/>
      <c r="F141" s="96"/>
      <c r="G141" s="118" t="str">
        <f t="shared" si="11"/>
        <v/>
      </c>
      <c r="H141" s="121" t="str">
        <f t="shared" si="12"/>
        <v/>
      </c>
      <c r="I141" s="121" t="str">
        <f t="shared" si="13"/>
        <v/>
      </c>
      <c r="J141" s="124" t="str">
        <f t="shared" si="14"/>
        <v/>
      </c>
      <c r="K141" s="87" t="str">
        <f t="shared" si="15"/>
        <v/>
      </c>
    </row>
  </sheetData>
  <sheetProtection algorithmName="SHA-512" hashValue="E7iQEq7sEPw+22Ob59JjWF5WH7hBFJjXMKvu3ZE/YN5CUex8M56LRfBwilej0z3LRsq/TnlViCUJ14XN83gC/A==" saltValue="bXqXEMpupn/wshMr5No//w==" spinCount="100000" sheet="1" objects="1" scenarios="1"/>
  <mergeCells count="11">
    <mergeCell ref="B5:E5"/>
    <mergeCell ref="D30:K30"/>
    <mergeCell ref="B32:C32"/>
    <mergeCell ref="B33:C33"/>
    <mergeCell ref="B21:C21"/>
    <mergeCell ref="D21:K21"/>
    <mergeCell ref="B12:C12"/>
    <mergeCell ref="D12:K12"/>
    <mergeCell ref="B6:E6"/>
    <mergeCell ref="B7:E7"/>
    <mergeCell ref="B8:E8"/>
  </mergeCells>
  <dataValidations count="2">
    <dataValidation type="decimal" operator="greaterThan" allowBlank="1" showInputMessage="1" showErrorMessage="1" sqref="E42:E141" xr:uid="{00000000-0002-0000-0100-000000000000}">
      <formula1>0</formula1>
    </dataValidation>
    <dataValidation type="list" allowBlank="1" showInputMessage="1" showErrorMessage="1" sqref="C42:C141" xr:uid="{00000000-0002-0000-0100-000001000000}">
      <formula1>$D$31:$K$31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B1:AF141"/>
  <sheetViews>
    <sheetView showGridLines="0" zoomScale="90" zoomScaleNormal="90" workbookViewId="0">
      <pane ySplit="8" topLeftCell="A9" activePane="bottomLeft" state="frozen"/>
      <selection pane="bottomLeft"/>
    </sheetView>
  </sheetViews>
  <sheetFormatPr defaultRowHeight="12.5" x14ac:dyDescent="0.25"/>
  <cols>
    <col min="1" max="1" width="4" customWidth="1"/>
    <col min="2" max="2" width="25.7265625" customWidth="1"/>
    <col min="3" max="3" width="10.26953125" customWidth="1"/>
    <col min="4" max="4" width="13" customWidth="1"/>
    <col min="5" max="5" width="10.81640625" customWidth="1"/>
    <col min="6" max="6" width="15.453125" customWidth="1"/>
    <col min="7" max="7" width="14.1796875" customWidth="1"/>
    <col min="8" max="8" width="14.54296875" customWidth="1"/>
    <col min="9" max="9" width="11.7265625" customWidth="1"/>
    <col min="10" max="10" width="10.54296875" customWidth="1"/>
    <col min="11" max="11" width="16.81640625" customWidth="1"/>
    <col min="22" max="27" width="9.1796875" customWidth="1"/>
  </cols>
  <sheetData>
    <row r="1" spans="2:10" ht="13.5" customHeight="1" x14ac:dyDescent="0.25"/>
    <row r="2" spans="2:10" ht="24" customHeight="1" x14ac:dyDescent="0.35">
      <c r="B2" s="88" t="s">
        <v>132</v>
      </c>
      <c r="F2" s="5"/>
      <c r="G2" s="5"/>
    </row>
    <row r="3" spans="2:10" ht="13" x14ac:dyDescent="0.3">
      <c r="B3" s="19" t="s">
        <v>133</v>
      </c>
      <c r="C3" s="1"/>
      <c r="D3" s="1"/>
      <c r="E3" s="1"/>
      <c r="F3" s="5"/>
      <c r="G3" s="5"/>
    </row>
    <row r="5" spans="2:10" ht="13" x14ac:dyDescent="0.3">
      <c r="B5" s="205" t="s">
        <v>101</v>
      </c>
      <c r="C5" s="206"/>
      <c r="D5" s="206"/>
      <c r="E5" s="207"/>
      <c r="F5" s="55" t="s">
        <v>102</v>
      </c>
      <c r="G5" s="50" t="s">
        <v>103</v>
      </c>
      <c r="H5" s="50" t="s">
        <v>104</v>
      </c>
    </row>
    <row r="6" spans="2:10" x14ac:dyDescent="0.25">
      <c r="B6" s="211" t="s">
        <v>105</v>
      </c>
      <c r="C6" s="212"/>
      <c r="D6" s="212"/>
      <c r="E6" s="216"/>
      <c r="F6" s="33">
        <f>SUM(D33:K33)</f>
        <v>0</v>
      </c>
      <c r="G6" s="126"/>
      <c r="H6" s="34">
        <f>F6-G6</f>
        <v>0</v>
      </c>
    </row>
    <row r="7" spans="2:10" x14ac:dyDescent="0.25">
      <c r="B7" s="211" t="s">
        <v>106</v>
      </c>
      <c r="C7" s="212"/>
      <c r="D7" s="212"/>
      <c r="E7" s="216"/>
      <c r="F7" s="16">
        <f>SUM(D34:K34)</f>
        <v>0</v>
      </c>
      <c r="G7" s="26">
        <f>G8-G6</f>
        <v>0</v>
      </c>
      <c r="H7" s="37">
        <f>MAX(0,F7+G7)</f>
        <v>0</v>
      </c>
    </row>
    <row r="8" spans="2:10" x14ac:dyDescent="0.25">
      <c r="B8" s="211" t="s">
        <v>107</v>
      </c>
      <c r="C8" s="212"/>
      <c r="D8" s="212"/>
      <c r="E8" s="216"/>
      <c r="F8" s="35">
        <f>F6-F7</f>
        <v>0</v>
      </c>
      <c r="G8" s="127"/>
      <c r="H8" s="36">
        <f>F8-G8</f>
        <v>0</v>
      </c>
    </row>
    <row r="11" spans="2:10" ht="16.5" customHeight="1" x14ac:dyDescent="0.3">
      <c r="B11" s="1" t="s">
        <v>108</v>
      </c>
      <c r="C11" s="3"/>
      <c r="F11" s="217" t="s">
        <v>134</v>
      </c>
      <c r="G11" s="217"/>
      <c r="H11" s="217"/>
      <c r="I11" s="217"/>
      <c r="J11" s="217"/>
    </row>
    <row r="12" spans="2:10" ht="13" x14ac:dyDescent="0.3">
      <c r="B12" s="213" t="s">
        <v>109</v>
      </c>
      <c r="C12" s="213"/>
      <c r="F12" s="168" t="s">
        <v>135</v>
      </c>
      <c r="G12" s="168" t="s">
        <v>136</v>
      </c>
      <c r="H12" s="168" t="s">
        <v>136</v>
      </c>
      <c r="I12" s="168" t="s">
        <v>136</v>
      </c>
      <c r="J12" s="167" t="s">
        <v>137</v>
      </c>
    </row>
    <row r="13" spans="2:10" ht="13" x14ac:dyDescent="0.3">
      <c r="B13" s="47" t="s">
        <v>111</v>
      </c>
      <c r="C13" s="48" t="s">
        <v>112</v>
      </c>
      <c r="F13" s="169">
        <v>0.75</v>
      </c>
      <c r="G13" s="169">
        <v>0.95</v>
      </c>
      <c r="H13" s="169">
        <v>1.22</v>
      </c>
      <c r="I13" s="169">
        <v>1.75</v>
      </c>
      <c r="J13" s="165">
        <v>1.96</v>
      </c>
    </row>
    <row r="14" spans="2:10" x14ac:dyDescent="0.25">
      <c r="B14" s="50">
        <v>0</v>
      </c>
      <c r="C14" s="50">
        <v>5</v>
      </c>
      <c r="F14" s="166">
        <v>0</v>
      </c>
      <c r="G14" s="166">
        <v>0</v>
      </c>
      <c r="H14" s="166">
        <v>0</v>
      </c>
      <c r="I14" s="166">
        <v>0</v>
      </c>
      <c r="J14" s="166">
        <v>0</v>
      </c>
    </row>
    <row r="15" spans="2:10" x14ac:dyDescent="0.25">
      <c r="B15" s="50">
        <v>5</v>
      </c>
      <c r="C15" s="50">
        <v>10</v>
      </c>
      <c r="F15" s="153">
        <v>0.375</v>
      </c>
      <c r="G15" s="153">
        <v>0.22500000000000001</v>
      </c>
      <c r="H15" s="153">
        <v>0.125</v>
      </c>
      <c r="I15" s="153">
        <v>7.0000000000000007E-2</v>
      </c>
      <c r="J15" s="153">
        <v>5.5E-2</v>
      </c>
    </row>
    <row r="16" spans="2:10" x14ac:dyDescent="0.25">
      <c r="B16" s="50">
        <v>10</v>
      </c>
      <c r="C16" s="50">
        <v>15</v>
      </c>
      <c r="F16" s="153">
        <v>0.58499999999999996</v>
      </c>
      <c r="G16" s="153">
        <v>0.35</v>
      </c>
      <c r="H16" s="153">
        <v>0.2</v>
      </c>
      <c r="I16" s="153">
        <v>0.105</v>
      </c>
      <c r="J16" s="153">
        <v>8.5000000000000006E-2</v>
      </c>
    </row>
    <row r="17" spans="2:11" x14ac:dyDescent="0.25">
      <c r="B17" s="50">
        <v>15</v>
      </c>
      <c r="C17" s="50">
        <v>20</v>
      </c>
      <c r="F17" s="153">
        <v>0.61</v>
      </c>
      <c r="G17" s="153">
        <v>0.44</v>
      </c>
      <c r="H17" s="153">
        <v>0.25</v>
      </c>
      <c r="I17" s="153">
        <v>0.13</v>
      </c>
      <c r="J17" s="153">
        <v>0.11</v>
      </c>
    </row>
    <row r="18" spans="2:11" x14ac:dyDescent="0.25">
      <c r="B18" s="50">
        <v>20</v>
      </c>
      <c r="C18" s="50"/>
      <c r="F18" s="153">
        <v>0.63500000000000001</v>
      </c>
      <c r="G18" s="153">
        <v>0.46500000000000002</v>
      </c>
      <c r="H18" s="153">
        <v>0.3</v>
      </c>
      <c r="I18" s="153">
        <v>0.155</v>
      </c>
      <c r="J18" s="153">
        <v>0.13500000000000001</v>
      </c>
    </row>
    <row r="19" spans="2:11" ht="17.25" customHeight="1" x14ac:dyDescent="0.25"/>
    <row r="20" spans="2:11" ht="15.75" customHeight="1" x14ac:dyDescent="0.3">
      <c r="B20" s="1" t="s">
        <v>114</v>
      </c>
      <c r="C20" s="3"/>
      <c r="F20" s="217" t="s">
        <v>134</v>
      </c>
      <c r="G20" s="217"/>
      <c r="H20" s="217"/>
      <c r="I20" s="217"/>
      <c r="J20" s="217"/>
    </row>
    <row r="21" spans="2:11" ht="13" x14ac:dyDescent="0.3">
      <c r="B21" s="213" t="s">
        <v>109</v>
      </c>
      <c r="C21" s="213"/>
      <c r="F21" s="168" t="s">
        <v>135</v>
      </c>
      <c r="G21" s="168" t="s">
        <v>136</v>
      </c>
      <c r="H21" s="168" t="s">
        <v>136</v>
      </c>
      <c r="I21" s="168" t="s">
        <v>136</v>
      </c>
      <c r="J21" s="167" t="s">
        <v>137</v>
      </c>
    </row>
    <row r="22" spans="2:11" ht="13" x14ac:dyDescent="0.3">
      <c r="B22" s="47" t="s">
        <v>111</v>
      </c>
      <c r="C22" s="48" t="s">
        <v>112</v>
      </c>
      <c r="F22" s="169">
        <v>0.75</v>
      </c>
      <c r="G22" s="169">
        <v>0.95</v>
      </c>
      <c r="H22" s="169">
        <v>1.22</v>
      </c>
      <c r="I22" s="169">
        <v>1.75</v>
      </c>
      <c r="J22" s="165">
        <v>1.96</v>
      </c>
    </row>
    <row r="23" spans="2:11" x14ac:dyDescent="0.25">
      <c r="B23" s="50">
        <v>0</v>
      </c>
      <c r="C23" s="50">
        <v>5</v>
      </c>
      <c r="F23" s="166">
        <v>7.4999999999999997E-2</v>
      </c>
      <c r="G23" s="166">
        <v>4.4999999999999998E-2</v>
      </c>
      <c r="H23" s="166">
        <v>2.5000000000000001E-2</v>
      </c>
      <c r="I23" s="166">
        <v>1.4000000000000002E-2</v>
      </c>
      <c r="J23" s="166">
        <v>1.0999999999999999E-2</v>
      </c>
    </row>
    <row r="24" spans="2:11" x14ac:dyDescent="0.25">
      <c r="B24" s="50">
        <v>5</v>
      </c>
      <c r="C24" s="50">
        <v>10</v>
      </c>
      <c r="F24" s="153">
        <v>4.2000000000000003E-2</v>
      </c>
      <c r="G24" s="153">
        <v>2.5000000000000001E-2</v>
      </c>
      <c r="H24" s="153">
        <v>1.4999999999999999E-2</v>
      </c>
      <c r="I24" s="153">
        <v>7.000000000000001E-3</v>
      </c>
      <c r="J24" s="153">
        <v>6.0000000000000001E-3</v>
      </c>
    </row>
    <row r="25" spans="2:11" x14ac:dyDescent="0.25">
      <c r="B25" s="50">
        <v>10</v>
      </c>
      <c r="C25" s="50">
        <v>15</v>
      </c>
      <c r="F25" s="153">
        <v>5.0000000000000001E-3</v>
      </c>
      <c r="G25" s="153">
        <v>1.7999999999999999E-2</v>
      </c>
      <c r="H25" s="153">
        <v>0.01</v>
      </c>
      <c r="I25" s="153">
        <v>5.0000000000000001E-3</v>
      </c>
      <c r="J25" s="153">
        <v>5.0000000000000001E-3</v>
      </c>
    </row>
    <row r="26" spans="2:11" x14ac:dyDescent="0.25">
      <c r="B26" s="50">
        <v>15</v>
      </c>
      <c r="C26" s="50">
        <v>20</v>
      </c>
      <c r="F26" s="153">
        <v>5.0000000000000001E-3</v>
      </c>
      <c r="G26" s="153">
        <v>5.0000000000000001E-3</v>
      </c>
      <c r="H26" s="153">
        <v>0.01</v>
      </c>
      <c r="I26" s="153">
        <v>5.0000000000000001E-3</v>
      </c>
      <c r="J26" s="153">
        <v>5.0000000000000001E-3</v>
      </c>
    </row>
    <row r="27" spans="2:11" x14ac:dyDescent="0.25">
      <c r="B27" s="50">
        <v>20</v>
      </c>
      <c r="C27" s="50"/>
      <c r="F27" s="153">
        <v>5.0000000000000001E-3</v>
      </c>
      <c r="G27" s="153">
        <v>5.0000000000000001E-3</v>
      </c>
      <c r="H27" s="153">
        <v>5.0000000000000001E-3</v>
      </c>
      <c r="I27" s="153">
        <v>5.0000000000000001E-3</v>
      </c>
      <c r="J27" s="153">
        <v>5.0000000000000001E-3</v>
      </c>
    </row>
    <row r="28" spans="2:11" x14ac:dyDescent="0.25">
      <c r="B28" s="3"/>
      <c r="C28" s="3"/>
      <c r="E28" s="4"/>
      <c r="F28" s="4"/>
      <c r="G28" s="4"/>
      <c r="H28" s="4"/>
      <c r="I28" s="4"/>
    </row>
    <row r="29" spans="2:11" x14ac:dyDescent="0.25">
      <c r="B29" s="3"/>
      <c r="C29" s="3"/>
      <c r="E29" s="4"/>
      <c r="F29" s="4"/>
      <c r="G29" s="4"/>
      <c r="H29" s="4"/>
      <c r="I29" s="4"/>
    </row>
    <row r="30" spans="2:11" ht="18" customHeight="1" x14ac:dyDescent="0.25">
      <c r="F30" s="217" t="s">
        <v>138</v>
      </c>
      <c r="G30" s="217"/>
      <c r="H30" s="217"/>
      <c r="I30" s="217"/>
      <c r="J30" s="217"/>
    </row>
    <row r="31" spans="2:11" ht="13" x14ac:dyDescent="0.3">
      <c r="B31" s="57"/>
      <c r="C31" s="58"/>
      <c r="D31" s="125" t="s">
        <v>139</v>
      </c>
      <c r="E31" s="125" t="s">
        <v>140</v>
      </c>
      <c r="F31" s="125" t="s">
        <v>141</v>
      </c>
      <c r="G31" s="125" t="s">
        <v>142</v>
      </c>
      <c r="H31" s="125" t="s">
        <v>143</v>
      </c>
      <c r="I31" s="125" t="s">
        <v>144</v>
      </c>
      <c r="J31" s="173"/>
      <c r="K31" s="63" t="s">
        <v>145</v>
      </c>
    </row>
    <row r="32" spans="2:11" ht="13" x14ac:dyDescent="0.3">
      <c r="B32" s="59"/>
      <c r="C32" s="60"/>
      <c r="D32" s="157">
        <v>0</v>
      </c>
      <c r="E32" s="157" t="s">
        <v>146</v>
      </c>
      <c r="F32" s="125" t="s">
        <v>147</v>
      </c>
      <c r="G32" s="125" t="s">
        <v>148</v>
      </c>
      <c r="H32" s="125" t="s">
        <v>149</v>
      </c>
      <c r="I32" s="125" t="s">
        <v>150</v>
      </c>
      <c r="J32" s="174" t="s">
        <v>151</v>
      </c>
      <c r="K32" s="65" t="s">
        <v>152</v>
      </c>
    </row>
    <row r="33" spans="2:32" x14ac:dyDescent="0.25">
      <c r="B33" s="211" t="s">
        <v>115</v>
      </c>
      <c r="C33" s="212"/>
      <c r="D33" s="66">
        <f>SUMIF($C$42:$C$141,D32,$D42:$D141)</f>
        <v>0</v>
      </c>
      <c r="E33" s="66">
        <f>SUMIF($C$42:$C$141,E31,$D42:$D141)-D33</f>
        <v>0</v>
      </c>
      <c r="F33" s="66">
        <f>SUMIF($C$42:$C$141,F31,$D42:$D141)-SUM(D33:E33)</f>
        <v>0</v>
      </c>
      <c r="G33" s="66">
        <f>SUMIF($C$42:$C$141,G31,$D42:$D141)-SUM(D33:F33)</f>
        <v>0</v>
      </c>
      <c r="H33" s="66">
        <f>SUMIF($C$42:$C$141,H31,$D42:$D141)-SUM(D33:G33)</f>
        <v>0</v>
      </c>
      <c r="I33" s="66">
        <f>SUMIF($C$42:$C$141,I31,$D42:$D141)-SUM(D33:H33)</f>
        <v>0</v>
      </c>
      <c r="J33" s="66">
        <f>SUM($D42:$D141)-SUM(D33:I33)</f>
        <v>0</v>
      </c>
      <c r="K33" s="127"/>
    </row>
    <row r="34" spans="2:32" x14ac:dyDescent="0.25">
      <c r="B34" s="211" t="s">
        <v>116</v>
      </c>
      <c r="C34" s="212"/>
      <c r="D34" s="66">
        <f>SUMIF($C$42:$C$141,D32,$K42:$K141)</f>
        <v>0</v>
      </c>
      <c r="E34" s="66">
        <f>SUMIF($C$42:$C$141,E31,$K42:$K141)-D34</f>
        <v>0</v>
      </c>
      <c r="F34" s="66">
        <f>SUMIF($C$42:$C$141,F31,$K42:$K141)-SUM(D34:E34)</f>
        <v>0</v>
      </c>
      <c r="G34" s="66">
        <f>SUMIF($C$42:$C$141,G31,$K42:$K141)-SUM(D34:F34)</f>
        <v>0</v>
      </c>
      <c r="H34" s="66">
        <f>SUMIF($C$42:$C$141,H31,$K42:$K141)-SUM(D34:G34)</f>
        <v>0</v>
      </c>
      <c r="I34" s="66">
        <f>SUMIF($C$42:$C$141,I31,$K42:$K141)-SUM(D34:H34)</f>
        <v>0</v>
      </c>
      <c r="J34" s="66">
        <f>SUM($K$42:$K$141)-SUM(D34:I34)</f>
        <v>0</v>
      </c>
      <c r="K34" s="158">
        <v>0</v>
      </c>
    </row>
    <row r="36" spans="2:32" x14ac:dyDescent="0.25">
      <c r="B36" t="s">
        <v>153</v>
      </c>
      <c r="K36" s="155"/>
    </row>
    <row r="37" spans="2:32" ht="13" x14ac:dyDescent="0.3">
      <c r="B37" s="177" t="s">
        <v>154</v>
      </c>
      <c r="C37" s="2"/>
      <c r="D37" s="2"/>
      <c r="E37" s="2"/>
      <c r="F37" s="2"/>
      <c r="G37" s="2"/>
      <c r="H37" s="2"/>
      <c r="I37" s="2"/>
      <c r="K37" s="155"/>
    </row>
    <row r="38" spans="2:32" x14ac:dyDescent="0.25">
      <c r="K38" s="156"/>
    </row>
    <row r="39" spans="2:32" x14ac:dyDescent="0.25">
      <c r="B39" s="161" t="s">
        <v>118</v>
      </c>
      <c r="C39" s="63"/>
      <c r="D39" s="163"/>
      <c r="E39" s="63"/>
      <c r="F39" s="93"/>
      <c r="G39" s="63"/>
      <c r="H39" s="63"/>
      <c r="I39" s="63"/>
      <c r="J39" s="63"/>
      <c r="K39" s="63"/>
    </row>
    <row r="40" spans="2:32" x14ac:dyDescent="0.25">
      <c r="B40" s="159" t="s">
        <v>155</v>
      </c>
      <c r="C40" s="64" t="s">
        <v>156</v>
      </c>
      <c r="D40" s="160" t="s">
        <v>122</v>
      </c>
      <c r="E40" s="64"/>
      <c r="F40" s="90"/>
      <c r="G40" s="64" t="s">
        <v>123</v>
      </c>
      <c r="H40" s="64"/>
      <c r="I40" s="64"/>
      <c r="J40" s="64"/>
      <c r="K40" s="64" t="s">
        <v>124</v>
      </c>
    </row>
    <row r="41" spans="2:32" ht="13" x14ac:dyDescent="0.3">
      <c r="B41" s="162" t="s">
        <v>125</v>
      </c>
      <c r="C41" s="65" t="s">
        <v>157</v>
      </c>
      <c r="D41" s="164" t="s">
        <v>127</v>
      </c>
      <c r="E41" s="65" t="s">
        <v>128</v>
      </c>
      <c r="F41" s="91"/>
      <c r="G41" s="65" t="s">
        <v>129</v>
      </c>
      <c r="H41" s="62" t="s">
        <v>44</v>
      </c>
      <c r="I41" s="62" t="s">
        <v>61</v>
      </c>
      <c r="J41" s="65" t="s">
        <v>130</v>
      </c>
      <c r="K41" s="65" t="s">
        <v>131</v>
      </c>
      <c r="V41" s="154" t="s">
        <v>158</v>
      </c>
      <c r="AB41" s="1" t="s">
        <v>159</v>
      </c>
    </row>
    <row r="42" spans="2:32" x14ac:dyDescent="0.25">
      <c r="B42" s="129"/>
      <c r="C42" s="190"/>
      <c r="D42" s="131"/>
      <c r="E42" s="145"/>
      <c r="F42" s="94"/>
      <c r="G42" s="116">
        <f>MAX(0,MIN(20,5*ROUNDUP(E42/5,0)-5))</f>
        <v>0</v>
      </c>
      <c r="H42" s="119">
        <f t="shared" ref="H42:H73" si="0">SUMPRODUCT(MMULT(V42:Z42,F$14:J$18),AB42:AF42)</f>
        <v>0</v>
      </c>
      <c r="I42" s="170">
        <f t="shared" ref="I42:I73" si="1">SUMPRODUCT(MMULT(V42:Z42,F$23:J$27),AB42:AF42)</f>
        <v>0</v>
      </c>
      <c r="J42" s="122">
        <f>MIN(1,H42+I42*(MAX(1,E42)-G42))</f>
        <v>0</v>
      </c>
      <c r="K42" s="85">
        <f>D42*J42</f>
        <v>0</v>
      </c>
      <c r="V42" s="178">
        <f>IF(B$14&lt;E42,1,0)*IF(E42&lt;=C$14,1,0)</f>
        <v>0</v>
      </c>
      <c r="W42" s="187">
        <f>IF(B$15&lt;E42,1,0)*IF(E42&lt;=C$15,1,0)</f>
        <v>0</v>
      </c>
      <c r="X42" s="179">
        <f>IF(B$16&lt;E42,1,0)*IF(E42&lt;=C$16,1,0)</f>
        <v>0</v>
      </c>
      <c r="Y42" s="187">
        <f>IF(B$17&lt;E42,1,0)*IF(E42&lt;=C$17,1,0)</f>
        <v>0</v>
      </c>
      <c r="Z42" s="180">
        <f>IF(B$18&lt;E42,1,0)</f>
        <v>0</v>
      </c>
      <c r="AB42" s="178">
        <f t="shared" ref="AB42:AB73" si="2">IF(C42&lt;=F$13,1,0)+IF(C42&gt;F$13,1,0)*IF(C42&lt;=G$13,1,0)*(G$13-C42)/(G$13-F$13)</f>
        <v>1</v>
      </c>
      <c r="AC42" s="187">
        <f t="shared" ref="AC42:AC73" si="3">IF(C42&gt;F$13,1,0)*IF(C42&lt;=G$13,1,0)*(C42-F$13)/(G$13-F$13)+IF(C42&gt;G$13,1,0)*IF(C42&lt;=H$13,1,0)*(H$13-C42)/(H$13-G$13)</f>
        <v>0</v>
      </c>
      <c r="AD42" s="179">
        <f t="shared" ref="AD42:AD73" si="4">IF(C42&gt;G$13,1,0)*IF(C42&lt;=H$13,1,0)*(C42-G$13)/(H$13-G$13)+IF(C42&gt;H$13,1,0)*IF(C42&lt;=I$13,1,0)*(I$13-C42)/(I$13-H$13)</f>
        <v>0</v>
      </c>
      <c r="AE42" s="187">
        <f t="shared" ref="AE42:AE73" si="5">IF(C42&gt;H$13,1,0)*IF(C42&lt;=I$13,1,0)*(C42-H$13)/(I$13-H$13)+IF(C42&gt;I$13,1,0)*IF(C42&lt;=J$13,1,0)*(J$13-C42)/(J$13-I$13)</f>
        <v>0</v>
      </c>
      <c r="AF42" s="180">
        <f t="shared" ref="AF42:AF73" si="6">IF(C42&gt;I$13,1,0)*IF(C42&lt;=J$13,1,0)*(C42-I$13)/(J$13-I$13)+IF(C42&gt;J$13,1,0)</f>
        <v>0</v>
      </c>
    </row>
    <row r="43" spans="2:32" x14ac:dyDescent="0.25">
      <c r="B43" s="132"/>
      <c r="C43" s="191"/>
      <c r="D43" s="134"/>
      <c r="E43" s="146"/>
      <c r="F43" s="95"/>
      <c r="G43" s="117">
        <f>MAX(0,MIN(20,5*ROUNDUP(E43/5,0)-5))</f>
        <v>0</v>
      </c>
      <c r="H43" s="120">
        <f t="shared" si="0"/>
        <v>0</v>
      </c>
      <c r="I43" s="171">
        <f t="shared" si="1"/>
        <v>0</v>
      </c>
      <c r="J43" s="123">
        <f>MIN(1,H43+I43*(MAX(1,E43)-G43))</f>
        <v>0</v>
      </c>
      <c r="K43" s="86">
        <f>D43*J43</f>
        <v>0</v>
      </c>
      <c r="V43" s="181">
        <f t="shared" ref="V43:V48" si="7">IF(B$14&lt;E43,1,0)*IF(E43&lt;=C$14,1,0)</f>
        <v>0</v>
      </c>
      <c r="W43" s="188">
        <f t="shared" ref="W43:W48" si="8">IF(B$15&lt;E43,1,0)*IF(E43&lt;=C$15,1,0)</f>
        <v>0</v>
      </c>
      <c r="X43" s="182">
        <f t="shared" ref="X43:X48" si="9">IF(B$16&lt;E43,1,0)*IF(E43&lt;=C$16,1,0)</f>
        <v>0</v>
      </c>
      <c r="Y43" s="188">
        <f t="shared" ref="Y43:Y48" si="10">IF(B$17&lt;E43,1,0)*IF(E43&lt;=C$17,1,0)</f>
        <v>0</v>
      </c>
      <c r="Z43" s="183">
        <f t="shared" ref="Z43:Z48" si="11">IF(B$18&lt;E43,1,0)</f>
        <v>0</v>
      </c>
      <c r="AB43" s="181">
        <f t="shared" si="2"/>
        <v>1</v>
      </c>
      <c r="AC43" s="188">
        <f t="shared" si="3"/>
        <v>0</v>
      </c>
      <c r="AD43" s="182">
        <f t="shared" si="4"/>
        <v>0</v>
      </c>
      <c r="AE43" s="188">
        <f t="shared" si="5"/>
        <v>0</v>
      </c>
      <c r="AF43" s="183">
        <f t="shared" si="6"/>
        <v>0</v>
      </c>
    </row>
    <row r="44" spans="2:32" x14ac:dyDescent="0.25">
      <c r="B44" s="132"/>
      <c r="C44" s="191"/>
      <c r="D44" s="134"/>
      <c r="E44" s="146"/>
      <c r="F44" s="95"/>
      <c r="G44" s="117">
        <f t="shared" ref="G44:G107" si="12">MAX(0,MIN(20,5*ROUNDUP(E44/5,0)-5))</f>
        <v>0</v>
      </c>
      <c r="H44" s="120">
        <f t="shared" si="0"/>
        <v>0</v>
      </c>
      <c r="I44" s="171">
        <f t="shared" si="1"/>
        <v>0</v>
      </c>
      <c r="J44" s="123">
        <f t="shared" ref="J44:J107" si="13">MIN(1,H44+I44*(MAX(1,E44)-G44))</f>
        <v>0</v>
      </c>
      <c r="K44" s="86">
        <f t="shared" ref="K44:K107" si="14">D44*J44</f>
        <v>0</v>
      </c>
      <c r="V44" s="181">
        <f t="shared" si="7"/>
        <v>0</v>
      </c>
      <c r="W44" s="188">
        <f t="shared" si="8"/>
        <v>0</v>
      </c>
      <c r="X44" s="182">
        <f t="shared" si="9"/>
        <v>0</v>
      </c>
      <c r="Y44" s="188">
        <f t="shared" si="10"/>
        <v>0</v>
      </c>
      <c r="Z44" s="183">
        <f t="shared" si="11"/>
        <v>0</v>
      </c>
      <c r="AB44" s="181">
        <f t="shared" si="2"/>
        <v>1</v>
      </c>
      <c r="AC44" s="188">
        <f t="shared" si="3"/>
        <v>0</v>
      </c>
      <c r="AD44" s="182">
        <f t="shared" si="4"/>
        <v>0</v>
      </c>
      <c r="AE44" s="188">
        <f t="shared" si="5"/>
        <v>0</v>
      </c>
      <c r="AF44" s="183">
        <f t="shared" si="6"/>
        <v>0</v>
      </c>
    </row>
    <row r="45" spans="2:32" x14ac:dyDescent="0.25">
      <c r="B45" s="132"/>
      <c r="C45" s="191"/>
      <c r="D45" s="134"/>
      <c r="E45" s="146"/>
      <c r="F45" s="95"/>
      <c r="G45" s="117">
        <f t="shared" si="12"/>
        <v>0</v>
      </c>
      <c r="H45" s="120">
        <f t="shared" si="0"/>
        <v>0</v>
      </c>
      <c r="I45" s="171">
        <f t="shared" si="1"/>
        <v>0</v>
      </c>
      <c r="J45" s="123">
        <f t="shared" si="13"/>
        <v>0</v>
      </c>
      <c r="K45" s="86">
        <f t="shared" si="14"/>
        <v>0</v>
      </c>
      <c r="V45" s="181">
        <f t="shared" si="7"/>
        <v>0</v>
      </c>
      <c r="W45" s="188">
        <f t="shared" si="8"/>
        <v>0</v>
      </c>
      <c r="X45" s="182">
        <f t="shared" si="9"/>
        <v>0</v>
      </c>
      <c r="Y45" s="188">
        <f t="shared" si="10"/>
        <v>0</v>
      </c>
      <c r="Z45" s="183">
        <f t="shared" si="11"/>
        <v>0</v>
      </c>
      <c r="AB45" s="181">
        <f t="shared" si="2"/>
        <v>1</v>
      </c>
      <c r="AC45" s="188">
        <f t="shared" si="3"/>
        <v>0</v>
      </c>
      <c r="AD45" s="182">
        <f t="shared" si="4"/>
        <v>0</v>
      </c>
      <c r="AE45" s="188">
        <f t="shared" si="5"/>
        <v>0</v>
      </c>
      <c r="AF45" s="183">
        <f t="shared" si="6"/>
        <v>0</v>
      </c>
    </row>
    <row r="46" spans="2:32" x14ac:dyDescent="0.25">
      <c r="B46" s="132"/>
      <c r="C46" s="191"/>
      <c r="D46" s="134"/>
      <c r="E46" s="146"/>
      <c r="F46" s="95"/>
      <c r="G46" s="117">
        <f t="shared" si="12"/>
        <v>0</v>
      </c>
      <c r="H46" s="120">
        <f t="shared" si="0"/>
        <v>0</v>
      </c>
      <c r="I46" s="171">
        <f t="shared" si="1"/>
        <v>0</v>
      </c>
      <c r="J46" s="123">
        <f t="shared" si="13"/>
        <v>0</v>
      </c>
      <c r="K46" s="86">
        <f t="shared" si="14"/>
        <v>0</v>
      </c>
      <c r="V46" s="181">
        <f t="shared" si="7"/>
        <v>0</v>
      </c>
      <c r="W46" s="188">
        <f t="shared" si="8"/>
        <v>0</v>
      </c>
      <c r="X46" s="182">
        <f t="shared" si="9"/>
        <v>0</v>
      </c>
      <c r="Y46" s="188">
        <f t="shared" si="10"/>
        <v>0</v>
      </c>
      <c r="Z46" s="183">
        <f t="shared" si="11"/>
        <v>0</v>
      </c>
      <c r="AB46" s="181">
        <f t="shared" si="2"/>
        <v>1</v>
      </c>
      <c r="AC46" s="188">
        <f t="shared" si="3"/>
        <v>0</v>
      </c>
      <c r="AD46" s="182">
        <f t="shared" si="4"/>
        <v>0</v>
      </c>
      <c r="AE46" s="188">
        <f t="shared" si="5"/>
        <v>0</v>
      </c>
      <c r="AF46" s="183">
        <f t="shared" si="6"/>
        <v>0</v>
      </c>
    </row>
    <row r="47" spans="2:32" x14ac:dyDescent="0.25">
      <c r="B47" s="132"/>
      <c r="C47" s="191"/>
      <c r="D47" s="134"/>
      <c r="E47" s="146"/>
      <c r="F47" s="95"/>
      <c r="G47" s="117">
        <f t="shared" si="12"/>
        <v>0</v>
      </c>
      <c r="H47" s="120">
        <f t="shared" si="0"/>
        <v>0</v>
      </c>
      <c r="I47" s="171">
        <f t="shared" si="1"/>
        <v>0</v>
      </c>
      <c r="J47" s="123">
        <f t="shared" si="13"/>
        <v>0</v>
      </c>
      <c r="K47" s="86">
        <f t="shared" si="14"/>
        <v>0</v>
      </c>
      <c r="V47" s="181">
        <f t="shared" si="7"/>
        <v>0</v>
      </c>
      <c r="W47" s="188">
        <f t="shared" si="8"/>
        <v>0</v>
      </c>
      <c r="X47" s="182">
        <f t="shared" si="9"/>
        <v>0</v>
      </c>
      <c r="Y47" s="188">
        <f t="shared" si="10"/>
        <v>0</v>
      </c>
      <c r="Z47" s="183">
        <f t="shared" si="11"/>
        <v>0</v>
      </c>
      <c r="AB47" s="181">
        <f t="shared" si="2"/>
        <v>1</v>
      </c>
      <c r="AC47" s="188">
        <f t="shared" si="3"/>
        <v>0</v>
      </c>
      <c r="AD47" s="182">
        <f t="shared" si="4"/>
        <v>0</v>
      </c>
      <c r="AE47" s="188">
        <f t="shared" si="5"/>
        <v>0</v>
      </c>
      <c r="AF47" s="183">
        <f t="shared" si="6"/>
        <v>0</v>
      </c>
    </row>
    <row r="48" spans="2:32" x14ac:dyDescent="0.25">
      <c r="B48" s="132"/>
      <c r="C48" s="191"/>
      <c r="D48" s="134"/>
      <c r="E48" s="146"/>
      <c r="F48" s="95"/>
      <c r="G48" s="117">
        <f t="shared" si="12"/>
        <v>0</v>
      </c>
      <c r="H48" s="120">
        <f t="shared" si="0"/>
        <v>0</v>
      </c>
      <c r="I48" s="171">
        <f t="shared" si="1"/>
        <v>0</v>
      </c>
      <c r="J48" s="123">
        <f t="shared" si="13"/>
        <v>0</v>
      </c>
      <c r="K48" s="86">
        <f t="shared" si="14"/>
        <v>0</v>
      </c>
      <c r="V48" s="181">
        <f t="shared" si="7"/>
        <v>0</v>
      </c>
      <c r="W48" s="188">
        <f t="shared" si="8"/>
        <v>0</v>
      </c>
      <c r="X48" s="182">
        <f t="shared" si="9"/>
        <v>0</v>
      </c>
      <c r="Y48" s="188">
        <f t="shared" si="10"/>
        <v>0</v>
      </c>
      <c r="Z48" s="183">
        <f t="shared" si="11"/>
        <v>0</v>
      </c>
      <c r="AB48" s="181">
        <f t="shared" si="2"/>
        <v>1</v>
      </c>
      <c r="AC48" s="188">
        <f t="shared" si="3"/>
        <v>0</v>
      </c>
      <c r="AD48" s="182">
        <f t="shared" si="4"/>
        <v>0</v>
      </c>
      <c r="AE48" s="188">
        <f t="shared" si="5"/>
        <v>0</v>
      </c>
      <c r="AF48" s="183">
        <f t="shared" si="6"/>
        <v>0</v>
      </c>
    </row>
    <row r="49" spans="2:32" x14ac:dyDescent="0.25">
      <c r="B49" s="132"/>
      <c r="C49" s="191"/>
      <c r="D49" s="134"/>
      <c r="E49" s="146"/>
      <c r="F49" s="95"/>
      <c r="G49" s="117">
        <f t="shared" si="12"/>
        <v>0</v>
      </c>
      <c r="H49" s="120">
        <f t="shared" si="0"/>
        <v>0</v>
      </c>
      <c r="I49" s="171">
        <f t="shared" si="1"/>
        <v>0</v>
      </c>
      <c r="J49" s="123">
        <f t="shared" si="13"/>
        <v>0</v>
      </c>
      <c r="K49" s="86">
        <f t="shared" si="14"/>
        <v>0</v>
      </c>
      <c r="V49" s="181">
        <f t="shared" ref="V49:V112" si="15">IF(B$14&lt;E49,1,0)*IF(E49&lt;=C$14,1,0)</f>
        <v>0</v>
      </c>
      <c r="W49" s="188">
        <f t="shared" ref="W49:W112" si="16">IF(B$15&lt;E49,1,0)*IF(E49&lt;=C$15,1,0)</f>
        <v>0</v>
      </c>
      <c r="X49" s="182">
        <f t="shared" ref="X49:X112" si="17">IF(B$16&lt;E49,1,0)*IF(E49&lt;=C$16,1,0)</f>
        <v>0</v>
      </c>
      <c r="Y49" s="188">
        <f t="shared" ref="Y49:Y112" si="18">IF(B$17&lt;E49,1,0)*IF(E49&lt;=C$17,1,0)</f>
        <v>0</v>
      </c>
      <c r="Z49" s="183">
        <f t="shared" ref="Z49:Z112" si="19">IF(B$18&lt;E49,1,0)</f>
        <v>0</v>
      </c>
      <c r="AB49" s="181">
        <f t="shared" si="2"/>
        <v>1</v>
      </c>
      <c r="AC49" s="188">
        <f t="shared" si="3"/>
        <v>0</v>
      </c>
      <c r="AD49" s="182">
        <f t="shared" si="4"/>
        <v>0</v>
      </c>
      <c r="AE49" s="188">
        <f t="shared" si="5"/>
        <v>0</v>
      </c>
      <c r="AF49" s="183">
        <f t="shared" si="6"/>
        <v>0</v>
      </c>
    </row>
    <row r="50" spans="2:32" x14ac:dyDescent="0.25">
      <c r="B50" s="132"/>
      <c r="C50" s="191"/>
      <c r="D50" s="134"/>
      <c r="E50" s="146"/>
      <c r="F50" s="95"/>
      <c r="G50" s="117">
        <f t="shared" si="12"/>
        <v>0</v>
      </c>
      <c r="H50" s="120">
        <f t="shared" si="0"/>
        <v>0</v>
      </c>
      <c r="I50" s="171">
        <f t="shared" si="1"/>
        <v>0</v>
      </c>
      <c r="J50" s="123">
        <f t="shared" si="13"/>
        <v>0</v>
      </c>
      <c r="K50" s="86">
        <f t="shared" si="14"/>
        <v>0</v>
      </c>
      <c r="V50" s="181">
        <f t="shared" si="15"/>
        <v>0</v>
      </c>
      <c r="W50" s="188">
        <f t="shared" si="16"/>
        <v>0</v>
      </c>
      <c r="X50" s="182">
        <f t="shared" si="17"/>
        <v>0</v>
      </c>
      <c r="Y50" s="188">
        <f t="shared" si="18"/>
        <v>0</v>
      </c>
      <c r="Z50" s="183">
        <f t="shared" si="19"/>
        <v>0</v>
      </c>
      <c r="AB50" s="181">
        <f t="shared" si="2"/>
        <v>1</v>
      </c>
      <c r="AC50" s="188">
        <f t="shared" si="3"/>
        <v>0</v>
      </c>
      <c r="AD50" s="182">
        <f t="shared" si="4"/>
        <v>0</v>
      </c>
      <c r="AE50" s="188">
        <f t="shared" si="5"/>
        <v>0</v>
      </c>
      <c r="AF50" s="183">
        <f t="shared" si="6"/>
        <v>0</v>
      </c>
    </row>
    <row r="51" spans="2:32" x14ac:dyDescent="0.25">
      <c r="B51" s="132"/>
      <c r="C51" s="191"/>
      <c r="D51" s="134"/>
      <c r="E51" s="146"/>
      <c r="F51" s="95"/>
      <c r="G51" s="117">
        <f t="shared" si="12"/>
        <v>0</v>
      </c>
      <c r="H51" s="120">
        <f t="shared" si="0"/>
        <v>0</v>
      </c>
      <c r="I51" s="171">
        <f t="shared" si="1"/>
        <v>0</v>
      </c>
      <c r="J51" s="123">
        <f t="shared" si="13"/>
        <v>0</v>
      </c>
      <c r="K51" s="86">
        <f t="shared" si="14"/>
        <v>0</v>
      </c>
      <c r="V51" s="181">
        <f t="shared" si="15"/>
        <v>0</v>
      </c>
      <c r="W51" s="188">
        <f t="shared" si="16"/>
        <v>0</v>
      </c>
      <c r="X51" s="182">
        <f t="shared" si="17"/>
        <v>0</v>
      </c>
      <c r="Y51" s="188">
        <f t="shared" si="18"/>
        <v>0</v>
      </c>
      <c r="Z51" s="183">
        <f t="shared" si="19"/>
        <v>0</v>
      </c>
      <c r="AB51" s="181">
        <f t="shared" si="2"/>
        <v>1</v>
      </c>
      <c r="AC51" s="188">
        <f t="shared" si="3"/>
        <v>0</v>
      </c>
      <c r="AD51" s="182">
        <f t="shared" si="4"/>
        <v>0</v>
      </c>
      <c r="AE51" s="188">
        <f t="shared" si="5"/>
        <v>0</v>
      </c>
      <c r="AF51" s="183">
        <f t="shared" si="6"/>
        <v>0</v>
      </c>
    </row>
    <row r="52" spans="2:32" x14ac:dyDescent="0.25">
      <c r="B52" s="132"/>
      <c r="C52" s="191"/>
      <c r="D52" s="134"/>
      <c r="E52" s="146"/>
      <c r="F52" s="95"/>
      <c r="G52" s="117">
        <f t="shared" si="12"/>
        <v>0</v>
      </c>
      <c r="H52" s="120">
        <f t="shared" si="0"/>
        <v>0</v>
      </c>
      <c r="I52" s="171">
        <f t="shared" si="1"/>
        <v>0</v>
      </c>
      <c r="J52" s="123">
        <f t="shared" si="13"/>
        <v>0</v>
      </c>
      <c r="K52" s="86">
        <f t="shared" si="14"/>
        <v>0</v>
      </c>
      <c r="V52" s="181">
        <f t="shared" si="15"/>
        <v>0</v>
      </c>
      <c r="W52" s="188">
        <f t="shared" si="16"/>
        <v>0</v>
      </c>
      <c r="X52" s="182">
        <f t="shared" si="17"/>
        <v>0</v>
      </c>
      <c r="Y52" s="188">
        <f t="shared" si="18"/>
        <v>0</v>
      </c>
      <c r="Z52" s="183">
        <f t="shared" si="19"/>
        <v>0</v>
      </c>
      <c r="AB52" s="181">
        <f t="shared" si="2"/>
        <v>1</v>
      </c>
      <c r="AC52" s="188">
        <f t="shared" si="3"/>
        <v>0</v>
      </c>
      <c r="AD52" s="182">
        <f t="shared" si="4"/>
        <v>0</v>
      </c>
      <c r="AE52" s="188">
        <f t="shared" si="5"/>
        <v>0</v>
      </c>
      <c r="AF52" s="183">
        <f t="shared" si="6"/>
        <v>0</v>
      </c>
    </row>
    <row r="53" spans="2:32" x14ac:dyDescent="0.25">
      <c r="B53" s="132"/>
      <c r="C53" s="191"/>
      <c r="D53" s="134"/>
      <c r="E53" s="146"/>
      <c r="F53" s="95"/>
      <c r="G53" s="117">
        <f t="shared" si="12"/>
        <v>0</v>
      </c>
      <c r="H53" s="120">
        <f t="shared" si="0"/>
        <v>0</v>
      </c>
      <c r="I53" s="171">
        <f t="shared" si="1"/>
        <v>0</v>
      </c>
      <c r="J53" s="123">
        <f t="shared" si="13"/>
        <v>0</v>
      </c>
      <c r="K53" s="86">
        <f t="shared" si="14"/>
        <v>0</v>
      </c>
      <c r="V53" s="181">
        <f t="shared" si="15"/>
        <v>0</v>
      </c>
      <c r="W53" s="188">
        <f t="shared" si="16"/>
        <v>0</v>
      </c>
      <c r="X53" s="182">
        <f t="shared" si="17"/>
        <v>0</v>
      </c>
      <c r="Y53" s="188">
        <f t="shared" si="18"/>
        <v>0</v>
      </c>
      <c r="Z53" s="183">
        <f t="shared" si="19"/>
        <v>0</v>
      </c>
      <c r="AB53" s="181">
        <f t="shared" si="2"/>
        <v>1</v>
      </c>
      <c r="AC53" s="188">
        <f t="shared" si="3"/>
        <v>0</v>
      </c>
      <c r="AD53" s="182">
        <f t="shared" si="4"/>
        <v>0</v>
      </c>
      <c r="AE53" s="188">
        <f t="shared" si="5"/>
        <v>0</v>
      </c>
      <c r="AF53" s="183">
        <f t="shared" si="6"/>
        <v>0</v>
      </c>
    </row>
    <row r="54" spans="2:32" x14ac:dyDescent="0.25">
      <c r="B54" s="132"/>
      <c r="C54" s="191"/>
      <c r="D54" s="134"/>
      <c r="E54" s="146"/>
      <c r="F54" s="95"/>
      <c r="G54" s="117">
        <f t="shared" si="12"/>
        <v>0</v>
      </c>
      <c r="H54" s="120">
        <f t="shared" si="0"/>
        <v>0</v>
      </c>
      <c r="I54" s="171">
        <f t="shared" si="1"/>
        <v>0</v>
      </c>
      <c r="J54" s="123">
        <f t="shared" si="13"/>
        <v>0</v>
      </c>
      <c r="K54" s="86">
        <f t="shared" si="14"/>
        <v>0</v>
      </c>
      <c r="V54" s="181">
        <f t="shared" si="15"/>
        <v>0</v>
      </c>
      <c r="W54" s="188">
        <f t="shared" si="16"/>
        <v>0</v>
      </c>
      <c r="X54" s="182">
        <f t="shared" si="17"/>
        <v>0</v>
      </c>
      <c r="Y54" s="188">
        <f t="shared" si="18"/>
        <v>0</v>
      </c>
      <c r="Z54" s="183">
        <f t="shared" si="19"/>
        <v>0</v>
      </c>
      <c r="AB54" s="181">
        <f t="shared" si="2"/>
        <v>1</v>
      </c>
      <c r="AC54" s="188">
        <f t="shared" si="3"/>
        <v>0</v>
      </c>
      <c r="AD54" s="182">
        <f t="shared" si="4"/>
        <v>0</v>
      </c>
      <c r="AE54" s="188">
        <f t="shared" si="5"/>
        <v>0</v>
      </c>
      <c r="AF54" s="183">
        <f t="shared" si="6"/>
        <v>0</v>
      </c>
    </row>
    <row r="55" spans="2:32" x14ac:dyDescent="0.25">
      <c r="B55" s="132"/>
      <c r="C55" s="191"/>
      <c r="D55" s="134"/>
      <c r="E55" s="146"/>
      <c r="F55" s="95"/>
      <c r="G55" s="117">
        <f t="shared" si="12"/>
        <v>0</v>
      </c>
      <c r="H55" s="120">
        <f t="shared" si="0"/>
        <v>0</v>
      </c>
      <c r="I55" s="171">
        <f t="shared" si="1"/>
        <v>0</v>
      </c>
      <c r="J55" s="123">
        <f t="shared" si="13"/>
        <v>0</v>
      </c>
      <c r="K55" s="86">
        <f t="shared" si="14"/>
        <v>0</v>
      </c>
      <c r="V55" s="181">
        <f t="shared" si="15"/>
        <v>0</v>
      </c>
      <c r="W55" s="188">
        <f t="shared" si="16"/>
        <v>0</v>
      </c>
      <c r="X55" s="182">
        <f t="shared" si="17"/>
        <v>0</v>
      </c>
      <c r="Y55" s="188">
        <f t="shared" si="18"/>
        <v>0</v>
      </c>
      <c r="Z55" s="183">
        <f t="shared" si="19"/>
        <v>0</v>
      </c>
      <c r="AB55" s="181">
        <f t="shared" si="2"/>
        <v>1</v>
      </c>
      <c r="AC55" s="188">
        <f t="shared" si="3"/>
        <v>0</v>
      </c>
      <c r="AD55" s="182">
        <f t="shared" si="4"/>
        <v>0</v>
      </c>
      <c r="AE55" s="188">
        <f t="shared" si="5"/>
        <v>0</v>
      </c>
      <c r="AF55" s="183">
        <f t="shared" si="6"/>
        <v>0</v>
      </c>
    </row>
    <row r="56" spans="2:32" x14ac:dyDescent="0.25">
      <c r="B56" s="132"/>
      <c r="C56" s="191"/>
      <c r="D56" s="134"/>
      <c r="E56" s="146"/>
      <c r="F56" s="95"/>
      <c r="G56" s="117">
        <f t="shared" si="12"/>
        <v>0</v>
      </c>
      <c r="H56" s="120">
        <f t="shared" si="0"/>
        <v>0</v>
      </c>
      <c r="I56" s="171">
        <f t="shared" si="1"/>
        <v>0</v>
      </c>
      <c r="J56" s="123">
        <f t="shared" si="13"/>
        <v>0</v>
      </c>
      <c r="K56" s="86">
        <f t="shared" si="14"/>
        <v>0</v>
      </c>
      <c r="V56" s="181">
        <f t="shared" si="15"/>
        <v>0</v>
      </c>
      <c r="W56" s="188">
        <f t="shared" si="16"/>
        <v>0</v>
      </c>
      <c r="X56" s="182">
        <f t="shared" si="17"/>
        <v>0</v>
      </c>
      <c r="Y56" s="188">
        <f t="shared" si="18"/>
        <v>0</v>
      </c>
      <c r="Z56" s="183">
        <f t="shared" si="19"/>
        <v>0</v>
      </c>
      <c r="AB56" s="181">
        <f t="shared" si="2"/>
        <v>1</v>
      </c>
      <c r="AC56" s="188">
        <f t="shared" si="3"/>
        <v>0</v>
      </c>
      <c r="AD56" s="182">
        <f t="shared" si="4"/>
        <v>0</v>
      </c>
      <c r="AE56" s="188">
        <f t="shared" si="5"/>
        <v>0</v>
      </c>
      <c r="AF56" s="183">
        <f t="shared" si="6"/>
        <v>0</v>
      </c>
    </row>
    <row r="57" spans="2:32" x14ac:dyDescent="0.25">
      <c r="B57" s="132"/>
      <c r="C57" s="191"/>
      <c r="D57" s="134"/>
      <c r="E57" s="146"/>
      <c r="F57" s="95"/>
      <c r="G57" s="117">
        <f t="shared" si="12"/>
        <v>0</v>
      </c>
      <c r="H57" s="120">
        <f t="shared" si="0"/>
        <v>0</v>
      </c>
      <c r="I57" s="171">
        <f t="shared" si="1"/>
        <v>0</v>
      </c>
      <c r="J57" s="123">
        <f t="shared" si="13"/>
        <v>0</v>
      </c>
      <c r="K57" s="86">
        <f t="shared" si="14"/>
        <v>0</v>
      </c>
      <c r="V57" s="181">
        <f t="shared" si="15"/>
        <v>0</v>
      </c>
      <c r="W57" s="188">
        <f t="shared" si="16"/>
        <v>0</v>
      </c>
      <c r="X57" s="182">
        <f t="shared" si="17"/>
        <v>0</v>
      </c>
      <c r="Y57" s="188">
        <f t="shared" si="18"/>
        <v>0</v>
      </c>
      <c r="Z57" s="183">
        <f t="shared" si="19"/>
        <v>0</v>
      </c>
      <c r="AB57" s="181">
        <f t="shared" si="2"/>
        <v>1</v>
      </c>
      <c r="AC57" s="188">
        <f t="shared" si="3"/>
        <v>0</v>
      </c>
      <c r="AD57" s="182">
        <f t="shared" si="4"/>
        <v>0</v>
      </c>
      <c r="AE57" s="188">
        <f t="shared" si="5"/>
        <v>0</v>
      </c>
      <c r="AF57" s="183">
        <f t="shared" si="6"/>
        <v>0</v>
      </c>
    </row>
    <row r="58" spans="2:32" x14ac:dyDescent="0.25">
      <c r="B58" s="132"/>
      <c r="C58" s="191"/>
      <c r="D58" s="134"/>
      <c r="E58" s="146"/>
      <c r="F58" s="95"/>
      <c r="G58" s="117">
        <f t="shared" si="12"/>
        <v>0</v>
      </c>
      <c r="H58" s="120">
        <f t="shared" si="0"/>
        <v>0</v>
      </c>
      <c r="I58" s="171">
        <f t="shared" si="1"/>
        <v>0</v>
      </c>
      <c r="J58" s="123">
        <f t="shared" si="13"/>
        <v>0</v>
      </c>
      <c r="K58" s="86">
        <f t="shared" si="14"/>
        <v>0</v>
      </c>
      <c r="V58" s="181">
        <f t="shared" si="15"/>
        <v>0</v>
      </c>
      <c r="W58" s="188">
        <f t="shared" si="16"/>
        <v>0</v>
      </c>
      <c r="X58" s="182">
        <f t="shared" si="17"/>
        <v>0</v>
      </c>
      <c r="Y58" s="188">
        <f t="shared" si="18"/>
        <v>0</v>
      </c>
      <c r="Z58" s="183">
        <f t="shared" si="19"/>
        <v>0</v>
      </c>
      <c r="AB58" s="181">
        <f t="shared" si="2"/>
        <v>1</v>
      </c>
      <c r="AC58" s="188">
        <f t="shared" si="3"/>
        <v>0</v>
      </c>
      <c r="AD58" s="182">
        <f t="shared" si="4"/>
        <v>0</v>
      </c>
      <c r="AE58" s="188">
        <f t="shared" si="5"/>
        <v>0</v>
      </c>
      <c r="AF58" s="183">
        <f t="shared" si="6"/>
        <v>0</v>
      </c>
    </row>
    <row r="59" spans="2:32" x14ac:dyDescent="0.25">
      <c r="B59" s="132"/>
      <c r="C59" s="191"/>
      <c r="D59" s="134"/>
      <c r="E59" s="146"/>
      <c r="F59" s="95"/>
      <c r="G59" s="117">
        <f t="shared" si="12"/>
        <v>0</v>
      </c>
      <c r="H59" s="120">
        <f t="shared" si="0"/>
        <v>0</v>
      </c>
      <c r="I59" s="171">
        <f t="shared" si="1"/>
        <v>0</v>
      </c>
      <c r="J59" s="123">
        <f t="shared" si="13"/>
        <v>0</v>
      </c>
      <c r="K59" s="86">
        <f t="shared" si="14"/>
        <v>0</v>
      </c>
      <c r="V59" s="181">
        <f t="shared" si="15"/>
        <v>0</v>
      </c>
      <c r="W59" s="188">
        <f t="shared" si="16"/>
        <v>0</v>
      </c>
      <c r="X59" s="182">
        <f t="shared" si="17"/>
        <v>0</v>
      </c>
      <c r="Y59" s="188">
        <f t="shared" si="18"/>
        <v>0</v>
      </c>
      <c r="Z59" s="183">
        <f t="shared" si="19"/>
        <v>0</v>
      </c>
      <c r="AB59" s="181">
        <f t="shared" si="2"/>
        <v>1</v>
      </c>
      <c r="AC59" s="188">
        <f t="shared" si="3"/>
        <v>0</v>
      </c>
      <c r="AD59" s="182">
        <f t="shared" si="4"/>
        <v>0</v>
      </c>
      <c r="AE59" s="188">
        <f t="shared" si="5"/>
        <v>0</v>
      </c>
      <c r="AF59" s="183">
        <f t="shared" si="6"/>
        <v>0</v>
      </c>
    </row>
    <row r="60" spans="2:32" x14ac:dyDescent="0.25">
      <c r="B60" s="132"/>
      <c r="C60" s="191"/>
      <c r="D60" s="134"/>
      <c r="E60" s="146"/>
      <c r="F60" s="95"/>
      <c r="G60" s="117">
        <f t="shared" si="12"/>
        <v>0</v>
      </c>
      <c r="H60" s="120">
        <f t="shared" si="0"/>
        <v>0</v>
      </c>
      <c r="I60" s="171">
        <f t="shared" si="1"/>
        <v>0</v>
      </c>
      <c r="J60" s="123">
        <f t="shared" si="13"/>
        <v>0</v>
      </c>
      <c r="K60" s="86">
        <f t="shared" si="14"/>
        <v>0</v>
      </c>
      <c r="V60" s="181">
        <f t="shared" si="15"/>
        <v>0</v>
      </c>
      <c r="W60" s="188">
        <f t="shared" si="16"/>
        <v>0</v>
      </c>
      <c r="X60" s="182">
        <f t="shared" si="17"/>
        <v>0</v>
      </c>
      <c r="Y60" s="188">
        <f t="shared" si="18"/>
        <v>0</v>
      </c>
      <c r="Z60" s="183">
        <f t="shared" si="19"/>
        <v>0</v>
      </c>
      <c r="AB60" s="181">
        <f t="shared" si="2"/>
        <v>1</v>
      </c>
      <c r="AC60" s="188">
        <f t="shared" si="3"/>
        <v>0</v>
      </c>
      <c r="AD60" s="182">
        <f t="shared" si="4"/>
        <v>0</v>
      </c>
      <c r="AE60" s="188">
        <f t="shared" si="5"/>
        <v>0</v>
      </c>
      <c r="AF60" s="183">
        <f t="shared" si="6"/>
        <v>0</v>
      </c>
    </row>
    <row r="61" spans="2:32" x14ac:dyDescent="0.25">
      <c r="B61" s="132"/>
      <c r="C61" s="191"/>
      <c r="D61" s="134"/>
      <c r="E61" s="146"/>
      <c r="F61" s="95"/>
      <c r="G61" s="117">
        <f t="shared" si="12"/>
        <v>0</v>
      </c>
      <c r="H61" s="120">
        <f t="shared" si="0"/>
        <v>0</v>
      </c>
      <c r="I61" s="171">
        <f t="shared" si="1"/>
        <v>0</v>
      </c>
      <c r="J61" s="123">
        <f t="shared" si="13"/>
        <v>0</v>
      </c>
      <c r="K61" s="86">
        <f t="shared" si="14"/>
        <v>0</v>
      </c>
      <c r="V61" s="181">
        <f t="shared" si="15"/>
        <v>0</v>
      </c>
      <c r="W61" s="188">
        <f t="shared" si="16"/>
        <v>0</v>
      </c>
      <c r="X61" s="182">
        <f t="shared" si="17"/>
        <v>0</v>
      </c>
      <c r="Y61" s="188">
        <f t="shared" si="18"/>
        <v>0</v>
      </c>
      <c r="Z61" s="183">
        <f t="shared" si="19"/>
        <v>0</v>
      </c>
      <c r="AB61" s="181">
        <f t="shared" si="2"/>
        <v>1</v>
      </c>
      <c r="AC61" s="188">
        <f t="shared" si="3"/>
        <v>0</v>
      </c>
      <c r="AD61" s="182">
        <f t="shared" si="4"/>
        <v>0</v>
      </c>
      <c r="AE61" s="188">
        <f t="shared" si="5"/>
        <v>0</v>
      </c>
      <c r="AF61" s="183">
        <f t="shared" si="6"/>
        <v>0</v>
      </c>
    </row>
    <row r="62" spans="2:32" x14ac:dyDescent="0.25">
      <c r="B62" s="132"/>
      <c r="C62" s="191"/>
      <c r="D62" s="134"/>
      <c r="E62" s="146"/>
      <c r="F62" s="95"/>
      <c r="G62" s="117">
        <f t="shared" si="12"/>
        <v>0</v>
      </c>
      <c r="H62" s="120">
        <f t="shared" si="0"/>
        <v>0</v>
      </c>
      <c r="I62" s="171">
        <f t="shared" si="1"/>
        <v>0</v>
      </c>
      <c r="J62" s="123">
        <f t="shared" si="13"/>
        <v>0</v>
      </c>
      <c r="K62" s="86">
        <f t="shared" si="14"/>
        <v>0</v>
      </c>
      <c r="V62" s="181">
        <f t="shared" si="15"/>
        <v>0</v>
      </c>
      <c r="W62" s="188">
        <f t="shared" si="16"/>
        <v>0</v>
      </c>
      <c r="X62" s="182">
        <f t="shared" si="17"/>
        <v>0</v>
      </c>
      <c r="Y62" s="188">
        <f t="shared" si="18"/>
        <v>0</v>
      </c>
      <c r="Z62" s="183">
        <f t="shared" si="19"/>
        <v>0</v>
      </c>
      <c r="AB62" s="181">
        <f t="shared" si="2"/>
        <v>1</v>
      </c>
      <c r="AC62" s="188">
        <f t="shared" si="3"/>
        <v>0</v>
      </c>
      <c r="AD62" s="182">
        <f t="shared" si="4"/>
        <v>0</v>
      </c>
      <c r="AE62" s="188">
        <f t="shared" si="5"/>
        <v>0</v>
      </c>
      <c r="AF62" s="183">
        <f t="shared" si="6"/>
        <v>0</v>
      </c>
    </row>
    <row r="63" spans="2:32" x14ac:dyDescent="0.25">
      <c r="B63" s="132"/>
      <c r="C63" s="191"/>
      <c r="D63" s="134"/>
      <c r="E63" s="146"/>
      <c r="F63" s="95"/>
      <c r="G63" s="117">
        <f t="shared" si="12"/>
        <v>0</v>
      </c>
      <c r="H63" s="120">
        <f t="shared" si="0"/>
        <v>0</v>
      </c>
      <c r="I63" s="171">
        <f t="shared" si="1"/>
        <v>0</v>
      </c>
      <c r="J63" s="123">
        <f t="shared" si="13"/>
        <v>0</v>
      </c>
      <c r="K63" s="86">
        <f t="shared" si="14"/>
        <v>0</v>
      </c>
      <c r="V63" s="181">
        <f t="shared" si="15"/>
        <v>0</v>
      </c>
      <c r="W63" s="188">
        <f t="shared" si="16"/>
        <v>0</v>
      </c>
      <c r="X63" s="182">
        <f t="shared" si="17"/>
        <v>0</v>
      </c>
      <c r="Y63" s="188">
        <f t="shared" si="18"/>
        <v>0</v>
      </c>
      <c r="Z63" s="183">
        <f t="shared" si="19"/>
        <v>0</v>
      </c>
      <c r="AB63" s="181">
        <f t="shared" si="2"/>
        <v>1</v>
      </c>
      <c r="AC63" s="188">
        <f t="shared" si="3"/>
        <v>0</v>
      </c>
      <c r="AD63" s="182">
        <f t="shared" si="4"/>
        <v>0</v>
      </c>
      <c r="AE63" s="188">
        <f t="shared" si="5"/>
        <v>0</v>
      </c>
      <c r="AF63" s="183">
        <f t="shared" si="6"/>
        <v>0</v>
      </c>
    </row>
    <row r="64" spans="2:32" x14ac:dyDescent="0.25">
      <c r="B64" s="132"/>
      <c r="C64" s="191"/>
      <c r="D64" s="134"/>
      <c r="E64" s="146"/>
      <c r="F64" s="95"/>
      <c r="G64" s="117">
        <f t="shared" si="12"/>
        <v>0</v>
      </c>
      <c r="H64" s="120">
        <f t="shared" si="0"/>
        <v>0</v>
      </c>
      <c r="I64" s="171">
        <f t="shared" si="1"/>
        <v>0</v>
      </c>
      <c r="J64" s="123">
        <f t="shared" si="13"/>
        <v>0</v>
      </c>
      <c r="K64" s="86">
        <f t="shared" si="14"/>
        <v>0</v>
      </c>
      <c r="V64" s="181">
        <f t="shared" si="15"/>
        <v>0</v>
      </c>
      <c r="W64" s="188">
        <f t="shared" si="16"/>
        <v>0</v>
      </c>
      <c r="X64" s="182">
        <f t="shared" si="17"/>
        <v>0</v>
      </c>
      <c r="Y64" s="188">
        <f t="shared" si="18"/>
        <v>0</v>
      </c>
      <c r="Z64" s="183">
        <f t="shared" si="19"/>
        <v>0</v>
      </c>
      <c r="AB64" s="181">
        <f t="shared" si="2"/>
        <v>1</v>
      </c>
      <c r="AC64" s="188">
        <f t="shared" si="3"/>
        <v>0</v>
      </c>
      <c r="AD64" s="182">
        <f t="shared" si="4"/>
        <v>0</v>
      </c>
      <c r="AE64" s="188">
        <f t="shared" si="5"/>
        <v>0</v>
      </c>
      <c r="AF64" s="183">
        <f t="shared" si="6"/>
        <v>0</v>
      </c>
    </row>
    <row r="65" spans="2:32" x14ac:dyDescent="0.25">
      <c r="B65" s="132"/>
      <c r="C65" s="191"/>
      <c r="D65" s="134"/>
      <c r="E65" s="146"/>
      <c r="F65" s="95"/>
      <c r="G65" s="117">
        <f t="shared" si="12"/>
        <v>0</v>
      </c>
      <c r="H65" s="120">
        <f t="shared" si="0"/>
        <v>0</v>
      </c>
      <c r="I65" s="171">
        <f t="shared" si="1"/>
        <v>0</v>
      </c>
      <c r="J65" s="123">
        <f t="shared" si="13"/>
        <v>0</v>
      </c>
      <c r="K65" s="86">
        <f t="shared" si="14"/>
        <v>0</v>
      </c>
      <c r="V65" s="181">
        <f t="shared" si="15"/>
        <v>0</v>
      </c>
      <c r="W65" s="188">
        <f t="shared" si="16"/>
        <v>0</v>
      </c>
      <c r="X65" s="182">
        <f t="shared" si="17"/>
        <v>0</v>
      </c>
      <c r="Y65" s="188">
        <f t="shared" si="18"/>
        <v>0</v>
      </c>
      <c r="Z65" s="183">
        <f t="shared" si="19"/>
        <v>0</v>
      </c>
      <c r="AB65" s="181">
        <f t="shared" si="2"/>
        <v>1</v>
      </c>
      <c r="AC65" s="188">
        <f t="shared" si="3"/>
        <v>0</v>
      </c>
      <c r="AD65" s="182">
        <f t="shared" si="4"/>
        <v>0</v>
      </c>
      <c r="AE65" s="188">
        <f t="shared" si="5"/>
        <v>0</v>
      </c>
      <c r="AF65" s="183">
        <f t="shared" si="6"/>
        <v>0</v>
      </c>
    </row>
    <row r="66" spans="2:32" x14ac:dyDescent="0.25">
      <c r="B66" s="132"/>
      <c r="C66" s="191"/>
      <c r="D66" s="134"/>
      <c r="E66" s="146"/>
      <c r="F66" s="95"/>
      <c r="G66" s="117">
        <f t="shared" si="12"/>
        <v>0</v>
      </c>
      <c r="H66" s="120">
        <f t="shared" si="0"/>
        <v>0</v>
      </c>
      <c r="I66" s="171">
        <f t="shared" si="1"/>
        <v>0</v>
      </c>
      <c r="J66" s="123">
        <f t="shared" si="13"/>
        <v>0</v>
      </c>
      <c r="K66" s="86">
        <f t="shared" si="14"/>
        <v>0</v>
      </c>
      <c r="V66" s="181">
        <f t="shared" si="15"/>
        <v>0</v>
      </c>
      <c r="W66" s="188">
        <f t="shared" si="16"/>
        <v>0</v>
      </c>
      <c r="X66" s="182">
        <f t="shared" si="17"/>
        <v>0</v>
      </c>
      <c r="Y66" s="188">
        <f t="shared" si="18"/>
        <v>0</v>
      </c>
      <c r="Z66" s="183">
        <f t="shared" si="19"/>
        <v>0</v>
      </c>
      <c r="AB66" s="181">
        <f t="shared" si="2"/>
        <v>1</v>
      </c>
      <c r="AC66" s="188">
        <f t="shared" si="3"/>
        <v>0</v>
      </c>
      <c r="AD66" s="182">
        <f t="shared" si="4"/>
        <v>0</v>
      </c>
      <c r="AE66" s="188">
        <f t="shared" si="5"/>
        <v>0</v>
      </c>
      <c r="AF66" s="183">
        <f t="shared" si="6"/>
        <v>0</v>
      </c>
    </row>
    <row r="67" spans="2:32" x14ac:dyDescent="0.25">
      <c r="B67" s="132"/>
      <c r="C67" s="191"/>
      <c r="D67" s="134"/>
      <c r="E67" s="146"/>
      <c r="F67" s="95"/>
      <c r="G67" s="117">
        <f t="shared" si="12"/>
        <v>0</v>
      </c>
      <c r="H67" s="120">
        <f t="shared" si="0"/>
        <v>0</v>
      </c>
      <c r="I67" s="171">
        <f t="shared" si="1"/>
        <v>0</v>
      </c>
      <c r="J67" s="123">
        <f t="shared" si="13"/>
        <v>0</v>
      </c>
      <c r="K67" s="86">
        <f t="shared" si="14"/>
        <v>0</v>
      </c>
      <c r="V67" s="181">
        <f t="shared" si="15"/>
        <v>0</v>
      </c>
      <c r="W67" s="188">
        <f t="shared" si="16"/>
        <v>0</v>
      </c>
      <c r="X67" s="182">
        <f t="shared" si="17"/>
        <v>0</v>
      </c>
      <c r="Y67" s="188">
        <f t="shared" si="18"/>
        <v>0</v>
      </c>
      <c r="Z67" s="183">
        <f t="shared" si="19"/>
        <v>0</v>
      </c>
      <c r="AB67" s="181">
        <f t="shared" si="2"/>
        <v>1</v>
      </c>
      <c r="AC67" s="188">
        <f t="shared" si="3"/>
        <v>0</v>
      </c>
      <c r="AD67" s="182">
        <f t="shared" si="4"/>
        <v>0</v>
      </c>
      <c r="AE67" s="188">
        <f t="shared" si="5"/>
        <v>0</v>
      </c>
      <c r="AF67" s="183">
        <f t="shared" si="6"/>
        <v>0</v>
      </c>
    </row>
    <row r="68" spans="2:32" x14ac:dyDescent="0.25">
      <c r="B68" s="132"/>
      <c r="C68" s="191"/>
      <c r="D68" s="134"/>
      <c r="E68" s="146"/>
      <c r="F68" s="95"/>
      <c r="G68" s="117">
        <f t="shared" si="12"/>
        <v>0</v>
      </c>
      <c r="H68" s="120">
        <f t="shared" si="0"/>
        <v>0</v>
      </c>
      <c r="I68" s="171">
        <f t="shared" si="1"/>
        <v>0</v>
      </c>
      <c r="J68" s="123">
        <f t="shared" si="13"/>
        <v>0</v>
      </c>
      <c r="K68" s="86">
        <f t="shared" si="14"/>
        <v>0</v>
      </c>
      <c r="V68" s="181">
        <f t="shared" si="15"/>
        <v>0</v>
      </c>
      <c r="W68" s="188">
        <f t="shared" si="16"/>
        <v>0</v>
      </c>
      <c r="X68" s="182">
        <f t="shared" si="17"/>
        <v>0</v>
      </c>
      <c r="Y68" s="188">
        <f t="shared" si="18"/>
        <v>0</v>
      </c>
      <c r="Z68" s="183">
        <f t="shared" si="19"/>
        <v>0</v>
      </c>
      <c r="AB68" s="181">
        <f t="shared" si="2"/>
        <v>1</v>
      </c>
      <c r="AC68" s="188">
        <f t="shared" si="3"/>
        <v>0</v>
      </c>
      <c r="AD68" s="182">
        <f t="shared" si="4"/>
        <v>0</v>
      </c>
      <c r="AE68" s="188">
        <f t="shared" si="5"/>
        <v>0</v>
      </c>
      <c r="AF68" s="183">
        <f t="shared" si="6"/>
        <v>0</v>
      </c>
    </row>
    <row r="69" spans="2:32" x14ac:dyDescent="0.25">
      <c r="B69" s="132"/>
      <c r="C69" s="191"/>
      <c r="D69" s="134"/>
      <c r="E69" s="146"/>
      <c r="F69" s="95"/>
      <c r="G69" s="117">
        <f t="shared" si="12"/>
        <v>0</v>
      </c>
      <c r="H69" s="120">
        <f t="shared" si="0"/>
        <v>0</v>
      </c>
      <c r="I69" s="171">
        <f t="shared" si="1"/>
        <v>0</v>
      </c>
      <c r="J69" s="123">
        <f t="shared" si="13"/>
        <v>0</v>
      </c>
      <c r="K69" s="86">
        <f t="shared" si="14"/>
        <v>0</v>
      </c>
      <c r="V69" s="181">
        <f t="shared" si="15"/>
        <v>0</v>
      </c>
      <c r="W69" s="188">
        <f t="shared" si="16"/>
        <v>0</v>
      </c>
      <c r="X69" s="182">
        <f t="shared" si="17"/>
        <v>0</v>
      </c>
      <c r="Y69" s="188">
        <f t="shared" si="18"/>
        <v>0</v>
      </c>
      <c r="Z69" s="183">
        <f t="shared" si="19"/>
        <v>0</v>
      </c>
      <c r="AB69" s="181">
        <f t="shared" si="2"/>
        <v>1</v>
      </c>
      <c r="AC69" s="188">
        <f t="shared" si="3"/>
        <v>0</v>
      </c>
      <c r="AD69" s="182">
        <f t="shared" si="4"/>
        <v>0</v>
      </c>
      <c r="AE69" s="188">
        <f t="shared" si="5"/>
        <v>0</v>
      </c>
      <c r="AF69" s="183">
        <f t="shared" si="6"/>
        <v>0</v>
      </c>
    </row>
    <row r="70" spans="2:32" x14ac:dyDescent="0.25">
      <c r="B70" s="132"/>
      <c r="C70" s="191"/>
      <c r="D70" s="134"/>
      <c r="E70" s="146"/>
      <c r="F70" s="95"/>
      <c r="G70" s="117">
        <f t="shared" si="12"/>
        <v>0</v>
      </c>
      <c r="H70" s="120">
        <f t="shared" si="0"/>
        <v>0</v>
      </c>
      <c r="I70" s="171">
        <f t="shared" si="1"/>
        <v>0</v>
      </c>
      <c r="J70" s="123">
        <f t="shared" si="13"/>
        <v>0</v>
      </c>
      <c r="K70" s="86">
        <f t="shared" si="14"/>
        <v>0</v>
      </c>
      <c r="V70" s="181">
        <f t="shared" si="15"/>
        <v>0</v>
      </c>
      <c r="W70" s="188">
        <f t="shared" si="16"/>
        <v>0</v>
      </c>
      <c r="X70" s="182">
        <f t="shared" si="17"/>
        <v>0</v>
      </c>
      <c r="Y70" s="188">
        <f t="shared" si="18"/>
        <v>0</v>
      </c>
      <c r="Z70" s="183">
        <f t="shared" si="19"/>
        <v>0</v>
      </c>
      <c r="AB70" s="181">
        <f t="shared" si="2"/>
        <v>1</v>
      </c>
      <c r="AC70" s="188">
        <f t="shared" si="3"/>
        <v>0</v>
      </c>
      <c r="AD70" s="182">
        <f t="shared" si="4"/>
        <v>0</v>
      </c>
      <c r="AE70" s="188">
        <f t="shared" si="5"/>
        <v>0</v>
      </c>
      <c r="AF70" s="183">
        <f t="shared" si="6"/>
        <v>0</v>
      </c>
    </row>
    <row r="71" spans="2:32" x14ac:dyDescent="0.25">
      <c r="B71" s="132"/>
      <c r="C71" s="191"/>
      <c r="D71" s="134"/>
      <c r="E71" s="146"/>
      <c r="F71" s="95"/>
      <c r="G71" s="117">
        <f t="shared" si="12"/>
        <v>0</v>
      </c>
      <c r="H71" s="120">
        <f t="shared" si="0"/>
        <v>0</v>
      </c>
      <c r="I71" s="171">
        <f t="shared" si="1"/>
        <v>0</v>
      </c>
      <c r="J71" s="123">
        <f t="shared" si="13"/>
        <v>0</v>
      </c>
      <c r="K71" s="86">
        <f t="shared" si="14"/>
        <v>0</v>
      </c>
      <c r="V71" s="181">
        <f t="shared" si="15"/>
        <v>0</v>
      </c>
      <c r="W71" s="188">
        <f t="shared" si="16"/>
        <v>0</v>
      </c>
      <c r="X71" s="182">
        <f t="shared" si="17"/>
        <v>0</v>
      </c>
      <c r="Y71" s="188">
        <f t="shared" si="18"/>
        <v>0</v>
      </c>
      <c r="Z71" s="183">
        <f t="shared" si="19"/>
        <v>0</v>
      </c>
      <c r="AB71" s="181">
        <f t="shared" si="2"/>
        <v>1</v>
      </c>
      <c r="AC71" s="188">
        <f t="shared" si="3"/>
        <v>0</v>
      </c>
      <c r="AD71" s="182">
        <f t="shared" si="4"/>
        <v>0</v>
      </c>
      <c r="AE71" s="188">
        <f t="shared" si="5"/>
        <v>0</v>
      </c>
      <c r="AF71" s="183">
        <f t="shared" si="6"/>
        <v>0</v>
      </c>
    </row>
    <row r="72" spans="2:32" x14ac:dyDescent="0.25">
      <c r="B72" s="132"/>
      <c r="C72" s="191"/>
      <c r="D72" s="134"/>
      <c r="E72" s="146"/>
      <c r="F72" s="95"/>
      <c r="G72" s="117">
        <f t="shared" si="12"/>
        <v>0</v>
      </c>
      <c r="H72" s="120">
        <f t="shared" si="0"/>
        <v>0</v>
      </c>
      <c r="I72" s="171">
        <f t="shared" si="1"/>
        <v>0</v>
      </c>
      <c r="J72" s="123">
        <f t="shared" si="13"/>
        <v>0</v>
      </c>
      <c r="K72" s="86">
        <f t="shared" si="14"/>
        <v>0</v>
      </c>
      <c r="V72" s="181">
        <f t="shared" si="15"/>
        <v>0</v>
      </c>
      <c r="W72" s="188">
        <f t="shared" si="16"/>
        <v>0</v>
      </c>
      <c r="X72" s="182">
        <f t="shared" si="17"/>
        <v>0</v>
      </c>
      <c r="Y72" s="188">
        <f t="shared" si="18"/>
        <v>0</v>
      </c>
      <c r="Z72" s="183">
        <f t="shared" si="19"/>
        <v>0</v>
      </c>
      <c r="AB72" s="181">
        <f t="shared" si="2"/>
        <v>1</v>
      </c>
      <c r="AC72" s="188">
        <f t="shared" si="3"/>
        <v>0</v>
      </c>
      <c r="AD72" s="182">
        <f t="shared" si="4"/>
        <v>0</v>
      </c>
      <c r="AE72" s="188">
        <f t="shared" si="5"/>
        <v>0</v>
      </c>
      <c r="AF72" s="183">
        <f t="shared" si="6"/>
        <v>0</v>
      </c>
    </row>
    <row r="73" spans="2:32" x14ac:dyDescent="0.25">
      <c r="B73" s="132"/>
      <c r="C73" s="191"/>
      <c r="D73" s="134"/>
      <c r="E73" s="146"/>
      <c r="F73" s="95"/>
      <c r="G73" s="117">
        <f t="shared" si="12"/>
        <v>0</v>
      </c>
      <c r="H73" s="120">
        <f t="shared" si="0"/>
        <v>0</v>
      </c>
      <c r="I73" s="171">
        <f t="shared" si="1"/>
        <v>0</v>
      </c>
      <c r="J73" s="123">
        <f t="shared" si="13"/>
        <v>0</v>
      </c>
      <c r="K73" s="86">
        <f t="shared" si="14"/>
        <v>0</v>
      </c>
      <c r="V73" s="181">
        <f t="shared" si="15"/>
        <v>0</v>
      </c>
      <c r="W73" s="188">
        <f t="shared" si="16"/>
        <v>0</v>
      </c>
      <c r="X73" s="182">
        <f t="shared" si="17"/>
        <v>0</v>
      </c>
      <c r="Y73" s="188">
        <f t="shared" si="18"/>
        <v>0</v>
      </c>
      <c r="Z73" s="183">
        <f t="shared" si="19"/>
        <v>0</v>
      </c>
      <c r="AB73" s="181">
        <f t="shared" si="2"/>
        <v>1</v>
      </c>
      <c r="AC73" s="188">
        <f t="shared" si="3"/>
        <v>0</v>
      </c>
      <c r="AD73" s="182">
        <f t="shared" si="4"/>
        <v>0</v>
      </c>
      <c r="AE73" s="188">
        <f t="shared" si="5"/>
        <v>0</v>
      </c>
      <c r="AF73" s="183">
        <f t="shared" si="6"/>
        <v>0</v>
      </c>
    </row>
    <row r="74" spans="2:32" x14ac:dyDescent="0.25">
      <c r="B74" s="132"/>
      <c r="C74" s="191"/>
      <c r="D74" s="134"/>
      <c r="E74" s="146"/>
      <c r="F74" s="95"/>
      <c r="G74" s="117">
        <f t="shared" si="12"/>
        <v>0</v>
      </c>
      <c r="H74" s="120">
        <f t="shared" ref="H74:H105" si="20">SUMPRODUCT(MMULT(V74:Z74,F$14:J$18),AB74:AF74)</f>
        <v>0</v>
      </c>
      <c r="I74" s="171">
        <f t="shared" ref="I74:I105" si="21">SUMPRODUCT(MMULT(V74:Z74,F$23:J$27),AB74:AF74)</f>
        <v>0</v>
      </c>
      <c r="J74" s="123">
        <f t="shared" si="13"/>
        <v>0</v>
      </c>
      <c r="K74" s="86">
        <f t="shared" si="14"/>
        <v>0</v>
      </c>
      <c r="V74" s="181">
        <f t="shared" si="15"/>
        <v>0</v>
      </c>
      <c r="W74" s="188">
        <f t="shared" si="16"/>
        <v>0</v>
      </c>
      <c r="X74" s="182">
        <f t="shared" si="17"/>
        <v>0</v>
      </c>
      <c r="Y74" s="188">
        <f t="shared" si="18"/>
        <v>0</v>
      </c>
      <c r="Z74" s="183">
        <f t="shared" si="19"/>
        <v>0</v>
      </c>
      <c r="AB74" s="181">
        <f t="shared" ref="AB74:AB105" si="22">IF(C74&lt;=F$13,1,0)+IF(C74&gt;F$13,1,0)*IF(C74&lt;=G$13,1,0)*(G$13-C74)/(G$13-F$13)</f>
        <v>1</v>
      </c>
      <c r="AC74" s="188">
        <f t="shared" ref="AC74:AC105" si="23">IF(C74&gt;F$13,1,0)*IF(C74&lt;=G$13,1,0)*(C74-F$13)/(G$13-F$13)+IF(C74&gt;G$13,1,0)*IF(C74&lt;=H$13,1,0)*(H$13-C74)/(H$13-G$13)</f>
        <v>0</v>
      </c>
      <c r="AD74" s="182">
        <f t="shared" ref="AD74:AD105" si="24">IF(C74&gt;G$13,1,0)*IF(C74&lt;=H$13,1,0)*(C74-G$13)/(H$13-G$13)+IF(C74&gt;H$13,1,0)*IF(C74&lt;=I$13,1,0)*(I$13-C74)/(I$13-H$13)</f>
        <v>0</v>
      </c>
      <c r="AE74" s="188">
        <f t="shared" ref="AE74:AE105" si="25">IF(C74&gt;H$13,1,0)*IF(C74&lt;=I$13,1,0)*(C74-H$13)/(I$13-H$13)+IF(C74&gt;I$13,1,0)*IF(C74&lt;=J$13,1,0)*(J$13-C74)/(J$13-I$13)</f>
        <v>0</v>
      </c>
      <c r="AF74" s="183">
        <f t="shared" ref="AF74:AF105" si="26">IF(C74&gt;I$13,1,0)*IF(C74&lt;=J$13,1,0)*(C74-I$13)/(J$13-I$13)+IF(C74&gt;J$13,1,0)</f>
        <v>0</v>
      </c>
    </row>
    <row r="75" spans="2:32" x14ac:dyDescent="0.25">
      <c r="B75" s="132"/>
      <c r="C75" s="191"/>
      <c r="D75" s="134"/>
      <c r="E75" s="146"/>
      <c r="F75" s="95"/>
      <c r="G75" s="117">
        <f t="shared" si="12"/>
        <v>0</v>
      </c>
      <c r="H75" s="120">
        <f t="shared" si="20"/>
        <v>0</v>
      </c>
      <c r="I75" s="171">
        <f t="shared" si="21"/>
        <v>0</v>
      </c>
      <c r="J75" s="123">
        <f t="shared" si="13"/>
        <v>0</v>
      </c>
      <c r="K75" s="86">
        <f t="shared" si="14"/>
        <v>0</v>
      </c>
      <c r="V75" s="181">
        <f t="shared" si="15"/>
        <v>0</v>
      </c>
      <c r="W75" s="188">
        <f t="shared" si="16"/>
        <v>0</v>
      </c>
      <c r="X75" s="182">
        <f t="shared" si="17"/>
        <v>0</v>
      </c>
      <c r="Y75" s="188">
        <f t="shared" si="18"/>
        <v>0</v>
      </c>
      <c r="Z75" s="183">
        <f t="shared" si="19"/>
        <v>0</v>
      </c>
      <c r="AB75" s="181">
        <f t="shared" si="22"/>
        <v>1</v>
      </c>
      <c r="AC75" s="188">
        <f t="shared" si="23"/>
        <v>0</v>
      </c>
      <c r="AD75" s="182">
        <f t="shared" si="24"/>
        <v>0</v>
      </c>
      <c r="AE75" s="188">
        <f t="shared" si="25"/>
        <v>0</v>
      </c>
      <c r="AF75" s="183">
        <f t="shared" si="26"/>
        <v>0</v>
      </c>
    </row>
    <row r="76" spans="2:32" x14ac:dyDescent="0.25">
      <c r="B76" s="132"/>
      <c r="C76" s="191"/>
      <c r="D76" s="134"/>
      <c r="E76" s="146"/>
      <c r="F76" s="95"/>
      <c r="G76" s="117">
        <f t="shared" si="12"/>
        <v>0</v>
      </c>
      <c r="H76" s="120">
        <f t="shared" si="20"/>
        <v>0</v>
      </c>
      <c r="I76" s="171">
        <f t="shared" si="21"/>
        <v>0</v>
      </c>
      <c r="J76" s="123">
        <f t="shared" si="13"/>
        <v>0</v>
      </c>
      <c r="K76" s="86">
        <f t="shared" si="14"/>
        <v>0</v>
      </c>
      <c r="V76" s="181">
        <f t="shared" si="15"/>
        <v>0</v>
      </c>
      <c r="W76" s="188">
        <f t="shared" si="16"/>
        <v>0</v>
      </c>
      <c r="X76" s="182">
        <f t="shared" si="17"/>
        <v>0</v>
      </c>
      <c r="Y76" s="188">
        <f t="shared" si="18"/>
        <v>0</v>
      </c>
      <c r="Z76" s="183">
        <f t="shared" si="19"/>
        <v>0</v>
      </c>
      <c r="AB76" s="181">
        <f t="shared" si="22"/>
        <v>1</v>
      </c>
      <c r="AC76" s="188">
        <f t="shared" si="23"/>
        <v>0</v>
      </c>
      <c r="AD76" s="182">
        <f t="shared" si="24"/>
        <v>0</v>
      </c>
      <c r="AE76" s="188">
        <f t="shared" si="25"/>
        <v>0</v>
      </c>
      <c r="AF76" s="183">
        <f t="shared" si="26"/>
        <v>0</v>
      </c>
    </row>
    <row r="77" spans="2:32" x14ac:dyDescent="0.25">
      <c r="B77" s="132"/>
      <c r="C77" s="191"/>
      <c r="D77" s="134"/>
      <c r="E77" s="146"/>
      <c r="F77" s="95"/>
      <c r="G77" s="117">
        <f t="shared" si="12"/>
        <v>0</v>
      </c>
      <c r="H77" s="120">
        <f t="shared" si="20"/>
        <v>0</v>
      </c>
      <c r="I77" s="171">
        <f t="shared" si="21"/>
        <v>0</v>
      </c>
      <c r="J77" s="123">
        <f t="shared" si="13"/>
        <v>0</v>
      </c>
      <c r="K77" s="86">
        <f t="shared" si="14"/>
        <v>0</v>
      </c>
      <c r="V77" s="181">
        <f t="shared" si="15"/>
        <v>0</v>
      </c>
      <c r="W77" s="188">
        <f t="shared" si="16"/>
        <v>0</v>
      </c>
      <c r="X77" s="182">
        <f t="shared" si="17"/>
        <v>0</v>
      </c>
      <c r="Y77" s="188">
        <f t="shared" si="18"/>
        <v>0</v>
      </c>
      <c r="Z77" s="183">
        <f t="shared" si="19"/>
        <v>0</v>
      </c>
      <c r="AB77" s="181">
        <f t="shared" si="22"/>
        <v>1</v>
      </c>
      <c r="AC77" s="188">
        <f t="shared" si="23"/>
        <v>0</v>
      </c>
      <c r="AD77" s="182">
        <f t="shared" si="24"/>
        <v>0</v>
      </c>
      <c r="AE77" s="188">
        <f t="shared" si="25"/>
        <v>0</v>
      </c>
      <c r="AF77" s="183">
        <f t="shared" si="26"/>
        <v>0</v>
      </c>
    </row>
    <row r="78" spans="2:32" x14ac:dyDescent="0.25">
      <c r="B78" s="132"/>
      <c r="C78" s="191"/>
      <c r="D78" s="134"/>
      <c r="E78" s="146"/>
      <c r="F78" s="95"/>
      <c r="G78" s="117">
        <f t="shared" si="12"/>
        <v>0</v>
      </c>
      <c r="H78" s="120">
        <f t="shared" si="20"/>
        <v>0</v>
      </c>
      <c r="I78" s="171">
        <f t="shared" si="21"/>
        <v>0</v>
      </c>
      <c r="J78" s="123">
        <f t="shared" si="13"/>
        <v>0</v>
      </c>
      <c r="K78" s="86">
        <f t="shared" si="14"/>
        <v>0</v>
      </c>
      <c r="V78" s="181">
        <f t="shared" si="15"/>
        <v>0</v>
      </c>
      <c r="W78" s="188">
        <f t="shared" si="16"/>
        <v>0</v>
      </c>
      <c r="X78" s="182">
        <f t="shared" si="17"/>
        <v>0</v>
      </c>
      <c r="Y78" s="188">
        <f t="shared" si="18"/>
        <v>0</v>
      </c>
      <c r="Z78" s="183">
        <f t="shared" si="19"/>
        <v>0</v>
      </c>
      <c r="AB78" s="181">
        <f t="shared" si="22"/>
        <v>1</v>
      </c>
      <c r="AC78" s="188">
        <f t="shared" si="23"/>
        <v>0</v>
      </c>
      <c r="AD78" s="182">
        <f t="shared" si="24"/>
        <v>0</v>
      </c>
      <c r="AE78" s="188">
        <f t="shared" si="25"/>
        <v>0</v>
      </c>
      <c r="AF78" s="183">
        <f t="shared" si="26"/>
        <v>0</v>
      </c>
    </row>
    <row r="79" spans="2:32" x14ac:dyDescent="0.25">
      <c r="B79" s="132"/>
      <c r="C79" s="191"/>
      <c r="D79" s="134"/>
      <c r="E79" s="146"/>
      <c r="F79" s="95"/>
      <c r="G79" s="117">
        <f t="shared" si="12"/>
        <v>0</v>
      </c>
      <c r="H79" s="120">
        <f t="shared" si="20"/>
        <v>0</v>
      </c>
      <c r="I79" s="171">
        <f t="shared" si="21"/>
        <v>0</v>
      </c>
      <c r="J79" s="123">
        <f t="shared" si="13"/>
        <v>0</v>
      </c>
      <c r="K79" s="86">
        <f t="shared" si="14"/>
        <v>0</v>
      </c>
      <c r="V79" s="181">
        <f t="shared" si="15"/>
        <v>0</v>
      </c>
      <c r="W79" s="188">
        <f t="shared" si="16"/>
        <v>0</v>
      </c>
      <c r="X79" s="182">
        <f t="shared" si="17"/>
        <v>0</v>
      </c>
      <c r="Y79" s="188">
        <f t="shared" si="18"/>
        <v>0</v>
      </c>
      <c r="Z79" s="183">
        <f t="shared" si="19"/>
        <v>0</v>
      </c>
      <c r="AB79" s="181">
        <f t="shared" si="22"/>
        <v>1</v>
      </c>
      <c r="AC79" s="188">
        <f t="shared" si="23"/>
        <v>0</v>
      </c>
      <c r="AD79" s="182">
        <f t="shared" si="24"/>
        <v>0</v>
      </c>
      <c r="AE79" s="188">
        <f t="shared" si="25"/>
        <v>0</v>
      </c>
      <c r="AF79" s="183">
        <f t="shared" si="26"/>
        <v>0</v>
      </c>
    </row>
    <row r="80" spans="2:32" x14ac:dyDescent="0.25">
      <c r="B80" s="132"/>
      <c r="C80" s="191"/>
      <c r="D80" s="134"/>
      <c r="E80" s="146"/>
      <c r="F80" s="95"/>
      <c r="G80" s="117">
        <f t="shared" si="12"/>
        <v>0</v>
      </c>
      <c r="H80" s="120">
        <f t="shared" si="20"/>
        <v>0</v>
      </c>
      <c r="I80" s="171">
        <f t="shared" si="21"/>
        <v>0</v>
      </c>
      <c r="J80" s="123">
        <f t="shared" si="13"/>
        <v>0</v>
      </c>
      <c r="K80" s="86">
        <f t="shared" si="14"/>
        <v>0</v>
      </c>
      <c r="V80" s="181">
        <f t="shared" si="15"/>
        <v>0</v>
      </c>
      <c r="W80" s="188">
        <f t="shared" si="16"/>
        <v>0</v>
      </c>
      <c r="X80" s="182">
        <f t="shared" si="17"/>
        <v>0</v>
      </c>
      <c r="Y80" s="188">
        <f t="shared" si="18"/>
        <v>0</v>
      </c>
      <c r="Z80" s="183">
        <f t="shared" si="19"/>
        <v>0</v>
      </c>
      <c r="AB80" s="181">
        <f t="shared" si="22"/>
        <v>1</v>
      </c>
      <c r="AC80" s="188">
        <f t="shared" si="23"/>
        <v>0</v>
      </c>
      <c r="AD80" s="182">
        <f t="shared" si="24"/>
        <v>0</v>
      </c>
      <c r="AE80" s="188">
        <f t="shared" si="25"/>
        <v>0</v>
      </c>
      <c r="AF80" s="183">
        <f t="shared" si="26"/>
        <v>0</v>
      </c>
    </row>
    <row r="81" spans="2:32" x14ac:dyDescent="0.25">
      <c r="B81" s="132"/>
      <c r="C81" s="191"/>
      <c r="D81" s="134"/>
      <c r="E81" s="146"/>
      <c r="F81" s="95"/>
      <c r="G81" s="117">
        <f t="shared" si="12"/>
        <v>0</v>
      </c>
      <c r="H81" s="120">
        <f t="shared" si="20"/>
        <v>0</v>
      </c>
      <c r="I81" s="171">
        <f t="shared" si="21"/>
        <v>0</v>
      </c>
      <c r="J81" s="123">
        <f t="shared" si="13"/>
        <v>0</v>
      </c>
      <c r="K81" s="86">
        <f t="shared" si="14"/>
        <v>0</v>
      </c>
      <c r="V81" s="181">
        <f t="shared" si="15"/>
        <v>0</v>
      </c>
      <c r="W81" s="188">
        <f t="shared" si="16"/>
        <v>0</v>
      </c>
      <c r="X81" s="182">
        <f t="shared" si="17"/>
        <v>0</v>
      </c>
      <c r="Y81" s="188">
        <f t="shared" si="18"/>
        <v>0</v>
      </c>
      <c r="Z81" s="183">
        <f t="shared" si="19"/>
        <v>0</v>
      </c>
      <c r="AB81" s="181">
        <f t="shared" si="22"/>
        <v>1</v>
      </c>
      <c r="AC81" s="188">
        <f t="shared" si="23"/>
        <v>0</v>
      </c>
      <c r="AD81" s="182">
        <f t="shared" si="24"/>
        <v>0</v>
      </c>
      <c r="AE81" s="188">
        <f t="shared" si="25"/>
        <v>0</v>
      </c>
      <c r="AF81" s="183">
        <f t="shared" si="26"/>
        <v>0</v>
      </c>
    </row>
    <row r="82" spans="2:32" x14ac:dyDescent="0.25">
      <c r="B82" s="132"/>
      <c r="C82" s="191"/>
      <c r="D82" s="134"/>
      <c r="E82" s="146"/>
      <c r="F82" s="95"/>
      <c r="G82" s="117">
        <f t="shared" si="12"/>
        <v>0</v>
      </c>
      <c r="H82" s="120">
        <f t="shared" si="20"/>
        <v>0</v>
      </c>
      <c r="I82" s="171">
        <f t="shared" si="21"/>
        <v>0</v>
      </c>
      <c r="J82" s="123">
        <f t="shared" si="13"/>
        <v>0</v>
      </c>
      <c r="K82" s="86">
        <f t="shared" si="14"/>
        <v>0</v>
      </c>
      <c r="V82" s="181">
        <f t="shared" si="15"/>
        <v>0</v>
      </c>
      <c r="W82" s="188">
        <f t="shared" si="16"/>
        <v>0</v>
      </c>
      <c r="X82" s="182">
        <f t="shared" si="17"/>
        <v>0</v>
      </c>
      <c r="Y82" s="188">
        <f t="shared" si="18"/>
        <v>0</v>
      </c>
      <c r="Z82" s="183">
        <f t="shared" si="19"/>
        <v>0</v>
      </c>
      <c r="AB82" s="181">
        <f t="shared" si="22"/>
        <v>1</v>
      </c>
      <c r="AC82" s="188">
        <f t="shared" si="23"/>
        <v>0</v>
      </c>
      <c r="AD82" s="182">
        <f t="shared" si="24"/>
        <v>0</v>
      </c>
      <c r="AE82" s="188">
        <f t="shared" si="25"/>
        <v>0</v>
      </c>
      <c r="AF82" s="183">
        <f t="shared" si="26"/>
        <v>0</v>
      </c>
    </row>
    <row r="83" spans="2:32" x14ac:dyDescent="0.25">
      <c r="B83" s="132"/>
      <c r="C83" s="191"/>
      <c r="D83" s="134"/>
      <c r="E83" s="146"/>
      <c r="F83" s="95"/>
      <c r="G83" s="117">
        <f t="shared" si="12"/>
        <v>0</v>
      </c>
      <c r="H83" s="120">
        <f t="shared" si="20"/>
        <v>0</v>
      </c>
      <c r="I83" s="171">
        <f t="shared" si="21"/>
        <v>0</v>
      </c>
      <c r="J83" s="123">
        <f t="shared" si="13"/>
        <v>0</v>
      </c>
      <c r="K83" s="86">
        <f t="shared" si="14"/>
        <v>0</v>
      </c>
      <c r="V83" s="181">
        <f t="shared" si="15"/>
        <v>0</v>
      </c>
      <c r="W83" s="188">
        <f t="shared" si="16"/>
        <v>0</v>
      </c>
      <c r="X83" s="182">
        <f t="shared" si="17"/>
        <v>0</v>
      </c>
      <c r="Y83" s="188">
        <f t="shared" si="18"/>
        <v>0</v>
      </c>
      <c r="Z83" s="183">
        <f t="shared" si="19"/>
        <v>0</v>
      </c>
      <c r="AB83" s="181">
        <f t="shared" si="22"/>
        <v>1</v>
      </c>
      <c r="AC83" s="188">
        <f t="shared" si="23"/>
        <v>0</v>
      </c>
      <c r="AD83" s="182">
        <f t="shared" si="24"/>
        <v>0</v>
      </c>
      <c r="AE83" s="188">
        <f t="shared" si="25"/>
        <v>0</v>
      </c>
      <c r="AF83" s="183">
        <f t="shared" si="26"/>
        <v>0</v>
      </c>
    </row>
    <row r="84" spans="2:32" x14ac:dyDescent="0.25">
      <c r="B84" s="132"/>
      <c r="C84" s="191"/>
      <c r="D84" s="134"/>
      <c r="E84" s="146"/>
      <c r="F84" s="95"/>
      <c r="G84" s="117">
        <f t="shared" si="12"/>
        <v>0</v>
      </c>
      <c r="H84" s="120">
        <f t="shared" si="20"/>
        <v>0</v>
      </c>
      <c r="I84" s="171">
        <f t="shared" si="21"/>
        <v>0</v>
      </c>
      <c r="J84" s="123">
        <f t="shared" si="13"/>
        <v>0</v>
      </c>
      <c r="K84" s="86">
        <f t="shared" si="14"/>
        <v>0</v>
      </c>
      <c r="V84" s="181">
        <f t="shared" si="15"/>
        <v>0</v>
      </c>
      <c r="W84" s="188">
        <f t="shared" si="16"/>
        <v>0</v>
      </c>
      <c r="X84" s="182">
        <f t="shared" si="17"/>
        <v>0</v>
      </c>
      <c r="Y84" s="188">
        <f t="shared" si="18"/>
        <v>0</v>
      </c>
      <c r="Z84" s="183">
        <f t="shared" si="19"/>
        <v>0</v>
      </c>
      <c r="AB84" s="181">
        <f t="shared" si="22"/>
        <v>1</v>
      </c>
      <c r="AC84" s="188">
        <f t="shared" si="23"/>
        <v>0</v>
      </c>
      <c r="AD84" s="182">
        <f t="shared" si="24"/>
        <v>0</v>
      </c>
      <c r="AE84" s="188">
        <f t="shared" si="25"/>
        <v>0</v>
      </c>
      <c r="AF84" s="183">
        <f t="shared" si="26"/>
        <v>0</v>
      </c>
    </row>
    <row r="85" spans="2:32" x14ac:dyDescent="0.25">
      <c r="B85" s="132"/>
      <c r="C85" s="191"/>
      <c r="D85" s="134"/>
      <c r="E85" s="146"/>
      <c r="F85" s="95"/>
      <c r="G85" s="117">
        <f t="shared" si="12"/>
        <v>0</v>
      </c>
      <c r="H85" s="120">
        <f t="shared" si="20"/>
        <v>0</v>
      </c>
      <c r="I85" s="171">
        <f t="shared" si="21"/>
        <v>0</v>
      </c>
      <c r="J85" s="123">
        <f t="shared" si="13"/>
        <v>0</v>
      </c>
      <c r="K85" s="86">
        <f t="shared" si="14"/>
        <v>0</v>
      </c>
      <c r="V85" s="181">
        <f t="shared" si="15"/>
        <v>0</v>
      </c>
      <c r="W85" s="188">
        <f t="shared" si="16"/>
        <v>0</v>
      </c>
      <c r="X85" s="182">
        <f t="shared" si="17"/>
        <v>0</v>
      </c>
      <c r="Y85" s="188">
        <f t="shared" si="18"/>
        <v>0</v>
      </c>
      <c r="Z85" s="183">
        <f t="shared" si="19"/>
        <v>0</v>
      </c>
      <c r="AB85" s="181">
        <f t="shared" si="22"/>
        <v>1</v>
      </c>
      <c r="AC85" s="188">
        <f t="shared" si="23"/>
        <v>0</v>
      </c>
      <c r="AD85" s="182">
        <f t="shared" si="24"/>
        <v>0</v>
      </c>
      <c r="AE85" s="188">
        <f t="shared" si="25"/>
        <v>0</v>
      </c>
      <c r="AF85" s="183">
        <f t="shared" si="26"/>
        <v>0</v>
      </c>
    </row>
    <row r="86" spans="2:32" x14ac:dyDescent="0.25">
      <c r="B86" s="132"/>
      <c r="C86" s="191"/>
      <c r="D86" s="134"/>
      <c r="E86" s="146"/>
      <c r="F86" s="95"/>
      <c r="G86" s="117">
        <f t="shared" si="12"/>
        <v>0</v>
      </c>
      <c r="H86" s="120">
        <f t="shared" si="20"/>
        <v>0</v>
      </c>
      <c r="I86" s="171">
        <f t="shared" si="21"/>
        <v>0</v>
      </c>
      <c r="J86" s="123">
        <f t="shared" si="13"/>
        <v>0</v>
      </c>
      <c r="K86" s="86">
        <f t="shared" si="14"/>
        <v>0</v>
      </c>
      <c r="V86" s="181">
        <f t="shared" si="15"/>
        <v>0</v>
      </c>
      <c r="W86" s="188">
        <f t="shared" si="16"/>
        <v>0</v>
      </c>
      <c r="X86" s="182">
        <f t="shared" si="17"/>
        <v>0</v>
      </c>
      <c r="Y86" s="188">
        <f t="shared" si="18"/>
        <v>0</v>
      </c>
      <c r="Z86" s="183">
        <f t="shared" si="19"/>
        <v>0</v>
      </c>
      <c r="AB86" s="181">
        <f t="shared" si="22"/>
        <v>1</v>
      </c>
      <c r="AC86" s="188">
        <f t="shared" si="23"/>
        <v>0</v>
      </c>
      <c r="AD86" s="182">
        <f t="shared" si="24"/>
        <v>0</v>
      </c>
      <c r="AE86" s="188">
        <f t="shared" si="25"/>
        <v>0</v>
      </c>
      <c r="AF86" s="183">
        <f t="shared" si="26"/>
        <v>0</v>
      </c>
    </row>
    <row r="87" spans="2:32" x14ac:dyDescent="0.25">
      <c r="B87" s="132"/>
      <c r="C87" s="191"/>
      <c r="D87" s="134"/>
      <c r="E87" s="146"/>
      <c r="F87" s="95"/>
      <c r="G87" s="117">
        <f t="shared" si="12"/>
        <v>0</v>
      </c>
      <c r="H87" s="120">
        <f t="shared" si="20"/>
        <v>0</v>
      </c>
      <c r="I87" s="171">
        <f t="shared" si="21"/>
        <v>0</v>
      </c>
      <c r="J87" s="123">
        <f t="shared" si="13"/>
        <v>0</v>
      </c>
      <c r="K87" s="86">
        <f t="shared" si="14"/>
        <v>0</v>
      </c>
      <c r="V87" s="181">
        <f t="shared" si="15"/>
        <v>0</v>
      </c>
      <c r="W87" s="188">
        <f t="shared" si="16"/>
        <v>0</v>
      </c>
      <c r="X87" s="182">
        <f t="shared" si="17"/>
        <v>0</v>
      </c>
      <c r="Y87" s="188">
        <f t="shared" si="18"/>
        <v>0</v>
      </c>
      <c r="Z87" s="183">
        <f t="shared" si="19"/>
        <v>0</v>
      </c>
      <c r="AB87" s="181">
        <f t="shared" si="22"/>
        <v>1</v>
      </c>
      <c r="AC87" s="188">
        <f t="shared" si="23"/>
        <v>0</v>
      </c>
      <c r="AD87" s="182">
        <f t="shared" si="24"/>
        <v>0</v>
      </c>
      <c r="AE87" s="188">
        <f t="shared" si="25"/>
        <v>0</v>
      </c>
      <c r="AF87" s="183">
        <f t="shared" si="26"/>
        <v>0</v>
      </c>
    </row>
    <row r="88" spans="2:32" x14ac:dyDescent="0.25">
      <c r="B88" s="132"/>
      <c r="C88" s="191"/>
      <c r="D88" s="134"/>
      <c r="E88" s="146"/>
      <c r="F88" s="95"/>
      <c r="G88" s="117">
        <f t="shared" si="12"/>
        <v>0</v>
      </c>
      <c r="H88" s="120">
        <f t="shared" si="20"/>
        <v>0</v>
      </c>
      <c r="I88" s="171">
        <f t="shared" si="21"/>
        <v>0</v>
      </c>
      <c r="J88" s="123">
        <f t="shared" si="13"/>
        <v>0</v>
      </c>
      <c r="K88" s="86">
        <f t="shared" si="14"/>
        <v>0</v>
      </c>
      <c r="V88" s="181">
        <f t="shared" si="15"/>
        <v>0</v>
      </c>
      <c r="W88" s="188">
        <f t="shared" si="16"/>
        <v>0</v>
      </c>
      <c r="X88" s="182">
        <f t="shared" si="17"/>
        <v>0</v>
      </c>
      <c r="Y88" s="188">
        <f t="shared" si="18"/>
        <v>0</v>
      </c>
      <c r="Z88" s="183">
        <f t="shared" si="19"/>
        <v>0</v>
      </c>
      <c r="AB88" s="181">
        <f t="shared" si="22"/>
        <v>1</v>
      </c>
      <c r="AC88" s="188">
        <f t="shared" si="23"/>
        <v>0</v>
      </c>
      <c r="AD88" s="182">
        <f t="shared" si="24"/>
        <v>0</v>
      </c>
      <c r="AE88" s="188">
        <f t="shared" si="25"/>
        <v>0</v>
      </c>
      <c r="AF88" s="183">
        <f t="shared" si="26"/>
        <v>0</v>
      </c>
    </row>
    <row r="89" spans="2:32" x14ac:dyDescent="0.25">
      <c r="B89" s="132"/>
      <c r="C89" s="191"/>
      <c r="D89" s="134"/>
      <c r="E89" s="146"/>
      <c r="F89" s="95"/>
      <c r="G89" s="117">
        <f t="shared" si="12"/>
        <v>0</v>
      </c>
      <c r="H89" s="120">
        <f t="shared" si="20"/>
        <v>0</v>
      </c>
      <c r="I89" s="171">
        <f t="shared" si="21"/>
        <v>0</v>
      </c>
      <c r="J89" s="123">
        <f t="shared" si="13"/>
        <v>0</v>
      </c>
      <c r="K89" s="86">
        <f t="shared" si="14"/>
        <v>0</v>
      </c>
      <c r="V89" s="181">
        <f t="shared" si="15"/>
        <v>0</v>
      </c>
      <c r="W89" s="188">
        <f t="shared" si="16"/>
        <v>0</v>
      </c>
      <c r="X89" s="182">
        <f t="shared" si="17"/>
        <v>0</v>
      </c>
      <c r="Y89" s="188">
        <f t="shared" si="18"/>
        <v>0</v>
      </c>
      <c r="Z89" s="183">
        <f t="shared" si="19"/>
        <v>0</v>
      </c>
      <c r="AB89" s="181">
        <f t="shared" si="22"/>
        <v>1</v>
      </c>
      <c r="AC89" s="188">
        <f t="shared" si="23"/>
        <v>0</v>
      </c>
      <c r="AD89" s="182">
        <f t="shared" si="24"/>
        <v>0</v>
      </c>
      <c r="AE89" s="188">
        <f t="shared" si="25"/>
        <v>0</v>
      </c>
      <c r="AF89" s="183">
        <f t="shared" si="26"/>
        <v>0</v>
      </c>
    </row>
    <row r="90" spans="2:32" x14ac:dyDescent="0.25">
      <c r="B90" s="132"/>
      <c r="C90" s="191"/>
      <c r="D90" s="134"/>
      <c r="E90" s="146"/>
      <c r="F90" s="95"/>
      <c r="G90" s="117">
        <f t="shared" si="12"/>
        <v>0</v>
      </c>
      <c r="H90" s="120">
        <f t="shared" si="20"/>
        <v>0</v>
      </c>
      <c r="I90" s="171">
        <f t="shared" si="21"/>
        <v>0</v>
      </c>
      <c r="J90" s="123">
        <f t="shared" si="13"/>
        <v>0</v>
      </c>
      <c r="K90" s="86">
        <f t="shared" si="14"/>
        <v>0</v>
      </c>
      <c r="V90" s="181">
        <f t="shared" si="15"/>
        <v>0</v>
      </c>
      <c r="W90" s="188">
        <f t="shared" si="16"/>
        <v>0</v>
      </c>
      <c r="X90" s="182">
        <f t="shared" si="17"/>
        <v>0</v>
      </c>
      <c r="Y90" s="188">
        <f t="shared" si="18"/>
        <v>0</v>
      </c>
      <c r="Z90" s="183">
        <f t="shared" si="19"/>
        <v>0</v>
      </c>
      <c r="AB90" s="181">
        <f t="shared" si="22"/>
        <v>1</v>
      </c>
      <c r="AC90" s="188">
        <f t="shared" si="23"/>
        <v>0</v>
      </c>
      <c r="AD90" s="182">
        <f t="shared" si="24"/>
        <v>0</v>
      </c>
      <c r="AE90" s="188">
        <f t="shared" si="25"/>
        <v>0</v>
      </c>
      <c r="AF90" s="183">
        <f t="shared" si="26"/>
        <v>0</v>
      </c>
    </row>
    <row r="91" spans="2:32" x14ac:dyDescent="0.25">
      <c r="B91" s="132"/>
      <c r="C91" s="191"/>
      <c r="D91" s="134"/>
      <c r="E91" s="146"/>
      <c r="F91" s="95"/>
      <c r="G91" s="117">
        <f t="shared" si="12"/>
        <v>0</v>
      </c>
      <c r="H91" s="120">
        <f t="shared" si="20"/>
        <v>0</v>
      </c>
      <c r="I91" s="171">
        <f t="shared" si="21"/>
        <v>0</v>
      </c>
      <c r="J91" s="123">
        <f t="shared" si="13"/>
        <v>0</v>
      </c>
      <c r="K91" s="86">
        <f t="shared" si="14"/>
        <v>0</v>
      </c>
      <c r="V91" s="181">
        <f t="shared" si="15"/>
        <v>0</v>
      </c>
      <c r="W91" s="188">
        <f t="shared" si="16"/>
        <v>0</v>
      </c>
      <c r="X91" s="182">
        <f t="shared" si="17"/>
        <v>0</v>
      </c>
      <c r="Y91" s="188">
        <f t="shared" si="18"/>
        <v>0</v>
      </c>
      <c r="Z91" s="183">
        <f t="shared" si="19"/>
        <v>0</v>
      </c>
      <c r="AB91" s="181">
        <f t="shared" si="22"/>
        <v>1</v>
      </c>
      <c r="AC91" s="188">
        <f t="shared" si="23"/>
        <v>0</v>
      </c>
      <c r="AD91" s="182">
        <f t="shared" si="24"/>
        <v>0</v>
      </c>
      <c r="AE91" s="188">
        <f t="shared" si="25"/>
        <v>0</v>
      </c>
      <c r="AF91" s="183">
        <f t="shared" si="26"/>
        <v>0</v>
      </c>
    </row>
    <row r="92" spans="2:32" x14ac:dyDescent="0.25">
      <c r="B92" s="132"/>
      <c r="C92" s="191"/>
      <c r="D92" s="134"/>
      <c r="E92" s="146"/>
      <c r="F92" s="95"/>
      <c r="G92" s="117">
        <f t="shared" si="12"/>
        <v>0</v>
      </c>
      <c r="H92" s="120">
        <f t="shared" si="20"/>
        <v>0</v>
      </c>
      <c r="I92" s="171">
        <f t="shared" si="21"/>
        <v>0</v>
      </c>
      <c r="J92" s="123">
        <f t="shared" si="13"/>
        <v>0</v>
      </c>
      <c r="K92" s="86">
        <f t="shared" si="14"/>
        <v>0</v>
      </c>
      <c r="V92" s="181">
        <f t="shared" si="15"/>
        <v>0</v>
      </c>
      <c r="W92" s="188">
        <f t="shared" si="16"/>
        <v>0</v>
      </c>
      <c r="X92" s="182">
        <f t="shared" si="17"/>
        <v>0</v>
      </c>
      <c r="Y92" s="188">
        <f t="shared" si="18"/>
        <v>0</v>
      </c>
      <c r="Z92" s="183">
        <f t="shared" si="19"/>
        <v>0</v>
      </c>
      <c r="AB92" s="181">
        <f t="shared" si="22"/>
        <v>1</v>
      </c>
      <c r="AC92" s="188">
        <f t="shared" si="23"/>
        <v>0</v>
      </c>
      <c r="AD92" s="182">
        <f t="shared" si="24"/>
        <v>0</v>
      </c>
      <c r="AE92" s="188">
        <f t="shared" si="25"/>
        <v>0</v>
      </c>
      <c r="AF92" s="183">
        <f t="shared" si="26"/>
        <v>0</v>
      </c>
    </row>
    <row r="93" spans="2:32" x14ac:dyDescent="0.25">
      <c r="B93" s="132"/>
      <c r="C93" s="191"/>
      <c r="D93" s="134"/>
      <c r="E93" s="146"/>
      <c r="F93" s="95"/>
      <c r="G93" s="117">
        <f t="shared" si="12"/>
        <v>0</v>
      </c>
      <c r="H93" s="120">
        <f t="shared" si="20"/>
        <v>0</v>
      </c>
      <c r="I93" s="171">
        <f t="shared" si="21"/>
        <v>0</v>
      </c>
      <c r="J93" s="123">
        <f t="shared" si="13"/>
        <v>0</v>
      </c>
      <c r="K93" s="86">
        <f t="shared" si="14"/>
        <v>0</v>
      </c>
      <c r="V93" s="181">
        <f t="shared" si="15"/>
        <v>0</v>
      </c>
      <c r="W93" s="188">
        <f t="shared" si="16"/>
        <v>0</v>
      </c>
      <c r="X93" s="182">
        <f t="shared" si="17"/>
        <v>0</v>
      </c>
      <c r="Y93" s="188">
        <f t="shared" si="18"/>
        <v>0</v>
      </c>
      <c r="Z93" s="183">
        <f t="shared" si="19"/>
        <v>0</v>
      </c>
      <c r="AB93" s="181">
        <f t="shared" si="22"/>
        <v>1</v>
      </c>
      <c r="AC93" s="188">
        <f t="shared" si="23"/>
        <v>0</v>
      </c>
      <c r="AD93" s="182">
        <f t="shared" si="24"/>
        <v>0</v>
      </c>
      <c r="AE93" s="188">
        <f t="shared" si="25"/>
        <v>0</v>
      </c>
      <c r="AF93" s="183">
        <f t="shared" si="26"/>
        <v>0</v>
      </c>
    </row>
    <row r="94" spans="2:32" x14ac:dyDescent="0.25">
      <c r="B94" s="132"/>
      <c r="C94" s="191"/>
      <c r="D94" s="134"/>
      <c r="E94" s="146"/>
      <c r="F94" s="95"/>
      <c r="G94" s="117">
        <f t="shared" si="12"/>
        <v>0</v>
      </c>
      <c r="H94" s="120">
        <f t="shared" si="20"/>
        <v>0</v>
      </c>
      <c r="I94" s="171">
        <f t="shared" si="21"/>
        <v>0</v>
      </c>
      <c r="J94" s="123">
        <f t="shared" si="13"/>
        <v>0</v>
      </c>
      <c r="K94" s="86">
        <f t="shared" si="14"/>
        <v>0</v>
      </c>
      <c r="V94" s="181">
        <f t="shared" si="15"/>
        <v>0</v>
      </c>
      <c r="W94" s="188">
        <f t="shared" si="16"/>
        <v>0</v>
      </c>
      <c r="X94" s="182">
        <f t="shared" si="17"/>
        <v>0</v>
      </c>
      <c r="Y94" s="188">
        <f t="shared" si="18"/>
        <v>0</v>
      </c>
      <c r="Z94" s="183">
        <f t="shared" si="19"/>
        <v>0</v>
      </c>
      <c r="AB94" s="181">
        <f t="shared" si="22"/>
        <v>1</v>
      </c>
      <c r="AC94" s="188">
        <f t="shared" si="23"/>
        <v>0</v>
      </c>
      <c r="AD94" s="182">
        <f t="shared" si="24"/>
        <v>0</v>
      </c>
      <c r="AE94" s="188">
        <f t="shared" si="25"/>
        <v>0</v>
      </c>
      <c r="AF94" s="183">
        <f t="shared" si="26"/>
        <v>0</v>
      </c>
    </row>
    <row r="95" spans="2:32" x14ac:dyDescent="0.25">
      <c r="B95" s="132"/>
      <c r="C95" s="191"/>
      <c r="D95" s="134"/>
      <c r="E95" s="146"/>
      <c r="F95" s="95"/>
      <c r="G95" s="117">
        <f t="shared" si="12"/>
        <v>0</v>
      </c>
      <c r="H95" s="120">
        <f t="shared" si="20"/>
        <v>0</v>
      </c>
      <c r="I95" s="171">
        <f t="shared" si="21"/>
        <v>0</v>
      </c>
      <c r="J95" s="123">
        <f t="shared" si="13"/>
        <v>0</v>
      </c>
      <c r="K95" s="86">
        <f t="shared" si="14"/>
        <v>0</v>
      </c>
      <c r="V95" s="181">
        <f t="shared" si="15"/>
        <v>0</v>
      </c>
      <c r="W95" s="188">
        <f t="shared" si="16"/>
        <v>0</v>
      </c>
      <c r="X95" s="182">
        <f t="shared" si="17"/>
        <v>0</v>
      </c>
      <c r="Y95" s="188">
        <f t="shared" si="18"/>
        <v>0</v>
      </c>
      <c r="Z95" s="183">
        <f t="shared" si="19"/>
        <v>0</v>
      </c>
      <c r="AB95" s="181">
        <f t="shared" si="22"/>
        <v>1</v>
      </c>
      <c r="AC95" s="188">
        <f t="shared" si="23"/>
        <v>0</v>
      </c>
      <c r="AD95" s="182">
        <f t="shared" si="24"/>
        <v>0</v>
      </c>
      <c r="AE95" s="188">
        <f t="shared" si="25"/>
        <v>0</v>
      </c>
      <c r="AF95" s="183">
        <f t="shared" si="26"/>
        <v>0</v>
      </c>
    </row>
    <row r="96" spans="2:32" x14ac:dyDescent="0.25">
      <c r="B96" s="132"/>
      <c r="C96" s="191"/>
      <c r="D96" s="134"/>
      <c r="E96" s="146"/>
      <c r="F96" s="95"/>
      <c r="G96" s="117">
        <f t="shared" si="12"/>
        <v>0</v>
      </c>
      <c r="H96" s="120">
        <f t="shared" si="20"/>
        <v>0</v>
      </c>
      <c r="I96" s="171">
        <f t="shared" si="21"/>
        <v>0</v>
      </c>
      <c r="J96" s="123">
        <f t="shared" si="13"/>
        <v>0</v>
      </c>
      <c r="K96" s="86">
        <f t="shared" si="14"/>
        <v>0</v>
      </c>
      <c r="V96" s="181">
        <f t="shared" si="15"/>
        <v>0</v>
      </c>
      <c r="W96" s="188">
        <f t="shared" si="16"/>
        <v>0</v>
      </c>
      <c r="X96" s="182">
        <f t="shared" si="17"/>
        <v>0</v>
      </c>
      <c r="Y96" s="188">
        <f t="shared" si="18"/>
        <v>0</v>
      </c>
      <c r="Z96" s="183">
        <f t="shared" si="19"/>
        <v>0</v>
      </c>
      <c r="AB96" s="181">
        <f t="shared" si="22"/>
        <v>1</v>
      </c>
      <c r="AC96" s="188">
        <f t="shared" si="23"/>
        <v>0</v>
      </c>
      <c r="AD96" s="182">
        <f t="shared" si="24"/>
        <v>0</v>
      </c>
      <c r="AE96" s="188">
        <f t="shared" si="25"/>
        <v>0</v>
      </c>
      <c r="AF96" s="183">
        <f t="shared" si="26"/>
        <v>0</v>
      </c>
    </row>
    <row r="97" spans="2:32" x14ac:dyDescent="0.25">
      <c r="B97" s="132"/>
      <c r="C97" s="191"/>
      <c r="D97" s="134"/>
      <c r="E97" s="146"/>
      <c r="F97" s="95"/>
      <c r="G97" s="117">
        <f t="shared" si="12"/>
        <v>0</v>
      </c>
      <c r="H97" s="120">
        <f t="shared" si="20"/>
        <v>0</v>
      </c>
      <c r="I97" s="171">
        <f t="shared" si="21"/>
        <v>0</v>
      </c>
      <c r="J97" s="123">
        <f t="shared" si="13"/>
        <v>0</v>
      </c>
      <c r="K97" s="86">
        <f t="shared" si="14"/>
        <v>0</v>
      </c>
      <c r="V97" s="181">
        <f t="shared" si="15"/>
        <v>0</v>
      </c>
      <c r="W97" s="188">
        <f t="shared" si="16"/>
        <v>0</v>
      </c>
      <c r="X97" s="182">
        <f t="shared" si="17"/>
        <v>0</v>
      </c>
      <c r="Y97" s="188">
        <f t="shared" si="18"/>
        <v>0</v>
      </c>
      <c r="Z97" s="183">
        <f t="shared" si="19"/>
        <v>0</v>
      </c>
      <c r="AB97" s="181">
        <f t="shared" si="22"/>
        <v>1</v>
      </c>
      <c r="AC97" s="188">
        <f t="shared" si="23"/>
        <v>0</v>
      </c>
      <c r="AD97" s="182">
        <f t="shared" si="24"/>
        <v>0</v>
      </c>
      <c r="AE97" s="188">
        <f t="shared" si="25"/>
        <v>0</v>
      </c>
      <c r="AF97" s="183">
        <f t="shared" si="26"/>
        <v>0</v>
      </c>
    </row>
    <row r="98" spans="2:32" x14ac:dyDescent="0.25">
      <c r="B98" s="132"/>
      <c r="C98" s="191"/>
      <c r="D98" s="134"/>
      <c r="E98" s="146"/>
      <c r="F98" s="95"/>
      <c r="G98" s="117">
        <f t="shared" si="12"/>
        <v>0</v>
      </c>
      <c r="H98" s="120">
        <f t="shared" si="20"/>
        <v>0</v>
      </c>
      <c r="I98" s="171">
        <f t="shared" si="21"/>
        <v>0</v>
      </c>
      <c r="J98" s="123">
        <f t="shared" si="13"/>
        <v>0</v>
      </c>
      <c r="K98" s="86">
        <f t="shared" si="14"/>
        <v>0</v>
      </c>
      <c r="V98" s="181">
        <f t="shared" si="15"/>
        <v>0</v>
      </c>
      <c r="W98" s="188">
        <f t="shared" si="16"/>
        <v>0</v>
      </c>
      <c r="X98" s="182">
        <f t="shared" si="17"/>
        <v>0</v>
      </c>
      <c r="Y98" s="188">
        <f t="shared" si="18"/>
        <v>0</v>
      </c>
      <c r="Z98" s="183">
        <f t="shared" si="19"/>
        <v>0</v>
      </c>
      <c r="AB98" s="181">
        <f t="shared" si="22"/>
        <v>1</v>
      </c>
      <c r="AC98" s="188">
        <f t="shared" si="23"/>
        <v>0</v>
      </c>
      <c r="AD98" s="182">
        <f t="shared" si="24"/>
        <v>0</v>
      </c>
      <c r="AE98" s="188">
        <f t="shared" si="25"/>
        <v>0</v>
      </c>
      <c r="AF98" s="183">
        <f t="shared" si="26"/>
        <v>0</v>
      </c>
    </row>
    <row r="99" spans="2:32" x14ac:dyDescent="0.25">
      <c r="B99" s="132"/>
      <c r="C99" s="191"/>
      <c r="D99" s="134"/>
      <c r="E99" s="146"/>
      <c r="F99" s="95"/>
      <c r="G99" s="117">
        <f t="shared" si="12"/>
        <v>0</v>
      </c>
      <c r="H99" s="120">
        <f t="shared" si="20"/>
        <v>0</v>
      </c>
      <c r="I99" s="171">
        <f t="shared" si="21"/>
        <v>0</v>
      </c>
      <c r="J99" s="123">
        <f t="shared" si="13"/>
        <v>0</v>
      </c>
      <c r="K99" s="86">
        <f t="shared" si="14"/>
        <v>0</v>
      </c>
      <c r="V99" s="181">
        <f t="shared" si="15"/>
        <v>0</v>
      </c>
      <c r="W99" s="188">
        <f t="shared" si="16"/>
        <v>0</v>
      </c>
      <c r="X99" s="182">
        <f t="shared" si="17"/>
        <v>0</v>
      </c>
      <c r="Y99" s="188">
        <f t="shared" si="18"/>
        <v>0</v>
      </c>
      <c r="Z99" s="183">
        <f t="shared" si="19"/>
        <v>0</v>
      </c>
      <c r="AB99" s="181">
        <f t="shared" si="22"/>
        <v>1</v>
      </c>
      <c r="AC99" s="188">
        <f t="shared" si="23"/>
        <v>0</v>
      </c>
      <c r="AD99" s="182">
        <f t="shared" si="24"/>
        <v>0</v>
      </c>
      <c r="AE99" s="188">
        <f t="shared" si="25"/>
        <v>0</v>
      </c>
      <c r="AF99" s="183">
        <f t="shared" si="26"/>
        <v>0</v>
      </c>
    </row>
    <row r="100" spans="2:32" x14ac:dyDescent="0.25">
      <c r="B100" s="132"/>
      <c r="C100" s="191"/>
      <c r="D100" s="134"/>
      <c r="E100" s="146"/>
      <c r="F100" s="95"/>
      <c r="G100" s="117">
        <f t="shared" si="12"/>
        <v>0</v>
      </c>
      <c r="H100" s="120">
        <f t="shared" si="20"/>
        <v>0</v>
      </c>
      <c r="I100" s="171">
        <f t="shared" si="21"/>
        <v>0</v>
      </c>
      <c r="J100" s="123">
        <f t="shared" si="13"/>
        <v>0</v>
      </c>
      <c r="K100" s="86">
        <f t="shared" si="14"/>
        <v>0</v>
      </c>
      <c r="V100" s="181">
        <f t="shared" si="15"/>
        <v>0</v>
      </c>
      <c r="W100" s="188">
        <f t="shared" si="16"/>
        <v>0</v>
      </c>
      <c r="X100" s="182">
        <f t="shared" si="17"/>
        <v>0</v>
      </c>
      <c r="Y100" s="188">
        <f t="shared" si="18"/>
        <v>0</v>
      </c>
      <c r="Z100" s="183">
        <f t="shared" si="19"/>
        <v>0</v>
      </c>
      <c r="AB100" s="181">
        <f t="shared" si="22"/>
        <v>1</v>
      </c>
      <c r="AC100" s="188">
        <f t="shared" si="23"/>
        <v>0</v>
      </c>
      <c r="AD100" s="182">
        <f t="shared" si="24"/>
        <v>0</v>
      </c>
      <c r="AE100" s="188">
        <f t="shared" si="25"/>
        <v>0</v>
      </c>
      <c r="AF100" s="183">
        <f t="shared" si="26"/>
        <v>0</v>
      </c>
    </row>
    <row r="101" spans="2:32" x14ac:dyDescent="0.25">
      <c r="B101" s="132"/>
      <c r="C101" s="191"/>
      <c r="D101" s="134"/>
      <c r="E101" s="146"/>
      <c r="F101" s="95"/>
      <c r="G101" s="117">
        <f t="shared" si="12"/>
        <v>0</v>
      </c>
      <c r="H101" s="120">
        <f t="shared" si="20"/>
        <v>0</v>
      </c>
      <c r="I101" s="171">
        <f t="shared" si="21"/>
        <v>0</v>
      </c>
      <c r="J101" s="123">
        <f t="shared" si="13"/>
        <v>0</v>
      </c>
      <c r="K101" s="86">
        <f t="shared" si="14"/>
        <v>0</v>
      </c>
      <c r="V101" s="181">
        <f t="shared" si="15"/>
        <v>0</v>
      </c>
      <c r="W101" s="188">
        <f t="shared" si="16"/>
        <v>0</v>
      </c>
      <c r="X101" s="182">
        <f t="shared" si="17"/>
        <v>0</v>
      </c>
      <c r="Y101" s="188">
        <f t="shared" si="18"/>
        <v>0</v>
      </c>
      <c r="Z101" s="183">
        <f t="shared" si="19"/>
        <v>0</v>
      </c>
      <c r="AB101" s="181">
        <f t="shared" si="22"/>
        <v>1</v>
      </c>
      <c r="AC101" s="188">
        <f t="shared" si="23"/>
        <v>0</v>
      </c>
      <c r="AD101" s="182">
        <f t="shared" si="24"/>
        <v>0</v>
      </c>
      <c r="AE101" s="188">
        <f t="shared" si="25"/>
        <v>0</v>
      </c>
      <c r="AF101" s="183">
        <f t="shared" si="26"/>
        <v>0</v>
      </c>
    </row>
    <row r="102" spans="2:32" x14ac:dyDescent="0.25">
      <c r="B102" s="132"/>
      <c r="C102" s="191"/>
      <c r="D102" s="134"/>
      <c r="E102" s="146"/>
      <c r="F102" s="95"/>
      <c r="G102" s="117">
        <f t="shared" si="12"/>
        <v>0</v>
      </c>
      <c r="H102" s="120">
        <f t="shared" si="20"/>
        <v>0</v>
      </c>
      <c r="I102" s="171">
        <f t="shared" si="21"/>
        <v>0</v>
      </c>
      <c r="J102" s="123">
        <f t="shared" si="13"/>
        <v>0</v>
      </c>
      <c r="K102" s="86">
        <f t="shared" si="14"/>
        <v>0</v>
      </c>
      <c r="V102" s="181">
        <f t="shared" si="15"/>
        <v>0</v>
      </c>
      <c r="W102" s="188">
        <f t="shared" si="16"/>
        <v>0</v>
      </c>
      <c r="X102" s="182">
        <f t="shared" si="17"/>
        <v>0</v>
      </c>
      <c r="Y102" s="188">
        <f t="shared" si="18"/>
        <v>0</v>
      </c>
      <c r="Z102" s="183">
        <f t="shared" si="19"/>
        <v>0</v>
      </c>
      <c r="AB102" s="181">
        <f t="shared" si="22"/>
        <v>1</v>
      </c>
      <c r="AC102" s="188">
        <f t="shared" si="23"/>
        <v>0</v>
      </c>
      <c r="AD102" s="182">
        <f t="shared" si="24"/>
        <v>0</v>
      </c>
      <c r="AE102" s="188">
        <f t="shared" si="25"/>
        <v>0</v>
      </c>
      <c r="AF102" s="183">
        <f t="shared" si="26"/>
        <v>0</v>
      </c>
    </row>
    <row r="103" spans="2:32" x14ac:dyDescent="0.25">
      <c r="B103" s="132"/>
      <c r="C103" s="191"/>
      <c r="D103" s="134"/>
      <c r="E103" s="146"/>
      <c r="F103" s="95"/>
      <c r="G103" s="117">
        <f t="shared" si="12"/>
        <v>0</v>
      </c>
      <c r="H103" s="120">
        <f t="shared" si="20"/>
        <v>0</v>
      </c>
      <c r="I103" s="171">
        <f t="shared" si="21"/>
        <v>0</v>
      </c>
      <c r="J103" s="123">
        <f t="shared" si="13"/>
        <v>0</v>
      </c>
      <c r="K103" s="86">
        <f t="shared" si="14"/>
        <v>0</v>
      </c>
      <c r="V103" s="181">
        <f t="shared" si="15"/>
        <v>0</v>
      </c>
      <c r="W103" s="188">
        <f t="shared" si="16"/>
        <v>0</v>
      </c>
      <c r="X103" s="182">
        <f t="shared" si="17"/>
        <v>0</v>
      </c>
      <c r="Y103" s="188">
        <f t="shared" si="18"/>
        <v>0</v>
      </c>
      <c r="Z103" s="183">
        <f t="shared" si="19"/>
        <v>0</v>
      </c>
      <c r="AB103" s="181">
        <f t="shared" si="22"/>
        <v>1</v>
      </c>
      <c r="AC103" s="188">
        <f t="shared" si="23"/>
        <v>0</v>
      </c>
      <c r="AD103" s="182">
        <f t="shared" si="24"/>
        <v>0</v>
      </c>
      <c r="AE103" s="188">
        <f t="shared" si="25"/>
        <v>0</v>
      </c>
      <c r="AF103" s="183">
        <f t="shared" si="26"/>
        <v>0</v>
      </c>
    </row>
    <row r="104" spans="2:32" x14ac:dyDescent="0.25">
      <c r="B104" s="132"/>
      <c r="C104" s="191"/>
      <c r="D104" s="134"/>
      <c r="E104" s="146"/>
      <c r="F104" s="95"/>
      <c r="G104" s="117">
        <f t="shared" si="12"/>
        <v>0</v>
      </c>
      <c r="H104" s="120">
        <f t="shared" si="20"/>
        <v>0</v>
      </c>
      <c r="I104" s="171">
        <f t="shared" si="21"/>
        <v>0</v>
      </c>
      <c r="J104" s="123">
        <f t="shared" si="13"/>
        <v>0</v>
      </c>
      <c r="K104" s="86">
        <f t="shared" si="14"/>
        <v>0</v>
      </c>
      <c r="V104" s="181">
        <f t="shared" si="15"/>
        <v>0</v>
      </c>
      <c r="W104" s="188">
        <f t="shared" si="16"/>
        <v>0</v>
      </c>
      <c r="X104" s="182">
        <f t="shared" si="17"/>
        <v>0</v>
      </c>
      <c r="Y104" s="188">
        <f t="shared" si="18"/>
        <v>0</v>
      </c>
      <c r="Z104" s="183">
        <f t="shared" si="19"/>
        <v>0</v>
      </c>
      <c r="AB104" s="181">
        <f t="shared" si="22"/>
        <v>1</v>
      </c>
      <c r="AC104" s="188">
        <f t="shared" si="23"/>
        <v>0</v>
      </c>
      <c r="AD104" s="182">
        <f t="shared" si="24"/>
        <v>0</v>
      </c>
      <c r="AE104" s="188">
        <f t="shared" si="25"/>
        <v>0</v>
      </c>
      <c r="AF104" s="183">
        <f t="shared" si="26"/>
        <v>0</v>
      </c>
    </row>
    <row r="105" spans="2:32" x14ac:dyDescent="0.25">
      <c r="B105" s="132"/>
      <c r="C105" s="191"/>
      <c r="D105" s="134"/>
      <c r="E105" s="146"/>
      <c r="F105" s="95"/>
      <c r="G105" s="117">
        <f t="shared" si="12"/>
        <v>0</v>
      </c>
      <c r="H105" s="120">
        <f t="shared" si="20"/>
        <v>0</v>
      </c>
      <c r="I105" s="171">
        <f t="shared" si="21"/>
        <v>0</v>
      </c>
      <c r="J105" s="123">
        <f t="shared" si="13"/>
        <v>0</v>
      </c>
      <c r="K105" s="86">
        <f t="shared" si="14"/>
        <v>0</v>
      </c>
      <c r="V105" s="181">
        <f t="shared" si="15"/>
        <v>0</v>
      </c>
      <c r="W105" s="188">
        <f t="shared" si="16"/>
        <v>0</v>
      </c>
      <c r="X105" s="182">
        <f t="shared" si="17"/>
        <v>0</v>
      </c>
      <c r="Y105" s="188">
        <f t="shared" si="18"/>
        <v>0</v>
      </c>
      <c r="Z105" s="183">
        <f t="shared" si="19"/>
        <v>0</v>
      </c>
      <c r="AB105" s="181">
        <f t="shared" si="22"/>
        <v>1</v>
      </c>
      <c r="AC105" s="188">
        <f t="shared" si="23"/>
        <v>0</v>
      </c>
      <c r="AD105" s="182">
        <f t="shared" si="24"/>
        <v>0</v>
      </c>
      <c r="AE105" s="188">
        <f t="shared" si="25"/>
        <v>0</v>
      </c>
      <c r="AF105" s="183">
        <f t="shared" si="26"/>
        <v>0</v>
      </c>
    </row>
    <row r="106" spans="2:32" x14ac:dyDescent="0.25">
      <c r="B106" s="132"/>
      <c r="C106" s="191"/>
      <c r="D106" s="134"/>
      <c r="E106" s="146"/>
      <c r="F106" s="95"/>
      <c r="G106" s="117">
        <f t="shared" si="12"/>
        <v>0</v>
      </c>
      <c r="H106" s="120">
        <f t="shared" ref="H106:H141" si="27">SUMPRODUCT(MMULT(V106:Z106,F$14:J$18),AB106:AF106)</f>
        <v>0</v>
      </c>
      <c r="I106" s="171">
        <f t="shared" ref="I106:I137" si="28">SUMPRODUCT(MMULT(V106:Z106,F$23:J$27),AB106:AF106)</f>
        <v>0</v>
      </c>
      <c r="J106" s="123">
        <f t="shared" si="13"/>
        <v>0</v>
      </c>
      <c r="K106" s="86">
        <f t="shared" si="14"/>
        <v>0</v>
      </c>
      <c r="V106" s="181">
        <f t="shared" si="15"/>
        <v>0</v>
      </c>
      <c r="W106" s="188">
        <f t="shared" si="16"/>
        <v>0</v>
      </c>
      <c r="X106" s="182">
        <f t="shared" si="17"/>
        <v>0</v>
      </c>
      <c r="Y106" s="188">
        <f t="shared" si="18"/>
        <v>0</v>
      </c>
      <c r="Z106" s="183">
        <f t="shared" si="19"/>
        <v>0</v>
      </c>
      <c r="AB106" s="181">
        <f t="shared" ref="AB106:AB141" si="29">IF(C106&lt;=F$13,1,0)+IF(C106&gt;F$13,1,0)*IF(C106&lt;=G$13,1,0)*(G$13-C106)/(G$13-F$13)</f>
        <v>1</v>
      </c>
      <c r="AC106" s="188">
        <f t="shared" ref="AC106:AC141" si="30">IF(C106&gt;F$13,1,0)*IF(C106&lt;=G$13,1,0)*(C106-F$13)/(G$13-F$13)+IF(C106&gt;G$13,1,0)*IF(C106&lt;=H$13,1,0)*(H$13-C106)/(H$13-G$13)</f>
        <v>0</v>
      </c>
      <c r="AD106" s="182">
        <f t="shared" ref="AD106:AD141" si="31">IF(C106&gt;G$13,1,0)*IF(C106&lt;=H$13,1,0)*(C106-G$13)/(H$13-G$13)+IF(C106&gt;H$13,1,0)*IF(C106&lt;=I$13,1,0)*(I$13-C106)/(I$13-H$13)</f>
        <v>0</v>
      </c>
      <c r="AE106" s="188">
        <f t="shared" ref="AE106:AE141" si="32">IF(C106&gt;H$13,1,0)*IF(C106&lt;=I$13,1,0)*(C106-H$13)/(I$13-H$13)+IF(C106&gt;I$13,1,0)*IF(C106&lt;=J$13,1,0)*(J$13-C106)/(J$13-I$13)</f>
        <v>0</v>
      </c>
      <c r="AF106" s="183">
        <f t="shared" ref="AF106:AF141" si="33">IF(C106&gt;I$13,1,0)*IF(C106&lt;=J$13,1,0)*(C106-I$13)/(J$13-I$13)+IF(C106&gt;J$13,1,0)</f>
        <v>0</v>
      </c>
    </row>
    <row r="107" spans="2:32" x14ac:dyDescent="0.25">
      <c r="B107" s="132"/>
      <c r="C107" s="191"/>
      <c r="D107" s="134"/>
      <c r="E107" s="146"/>
      <c r="F107" s="95"/>
      <c r="G107" s="117">
        <f t="shared" si="12"/>
        <v>0</v>
      </c>
      <c r="H107" s="120">
        <f t="shared" si="27"/>
        <v>0</v>
      </c>
      <c r="I107" s="171">
        <f t="shared" si="28"/>
        <v>0</v>
      </c>
      <c r="J107" s="123">
        <f t="shared" si="13"/>
        <v>0</v>
      </c>
      <c r="K107" s="86">
        <f t="shared" si="14"/>
        <v>0</v>
      </c>
      <c r="V107" s="181">
        <f t="shared" si="15"/>
        <v>0</v>
      </c>
      <c r="W107" s="188">
        <f t="shared" si="16"/>
        <v>0</v>
      </c>
      <c r="X107" s="182">
        <f t="shared" si="17"/>
        <v>0</v>
      </c>
      <c r="Y107" s="188">
        <f t="shared" si="18"/>
        <v>0</v>
      </c>
      <c r="Z107" s="183">
        <f t="shared" si="19"/>
        <v>0</v>
      </c>
      <c r="AB107" s="181">
        <f t="shared" si="29"/>
        <v>1</v>
      </c>
      <c r="AC107" s="188">
        <f t="shared" si="30"/>
        <v>0</v>
      </c>
      <c r="AD107" s="182">
        <f t="shared" si="31"/>
        <v>0</v>
      </c>
      <c r="AE107" s="188">
        <f t="shared" si="32"/>
        <v>0</v>
      </c>
      <c r="AF107" s="183">
        <f t="shared" si="33"/>
        <v>0</v>
      </c>
    </row>
    <row r="108" spans="2:32" x14ac:dyDescent="0.25">
      <c r="B108" s="132"/>
      <c r="C108" s="191"/>
      <c r="D108" s="134"/>
      <c r="E108" s="146"/>
      <c r="F108" s="95"/>
      <c r="G108" s="117">
        <f t="shared" ref="G108:G141" si="34">MAX(0,MIN(20,5*ROUNDUP(E108/5,0)-5))</f>
        <v>0</v>
      </c>
      <c r="H108" s="120">
        <f t="shared" si="27"/>
        <v>0</v>
      </c>
      <c r="I108" s="171">
        <f t="shared" si="28"/>
        <v>0</v>
      </c>
      <c r="J108" s="123">
        <f t="shared" ref="J108:J141" si="35">MIN(1,H108+I108*(MAX(1,E108)-G108))</f>
        <v>0</v>
      </c>
      <c r="K108" s="86">
        <f t="shared" ref="K108:K141" si="36">D108*J108</f>
        <v>0</v>
      </c>
      <c r="V108" s="181">
        <f t="shared" si="15"/>
        <v>0</v>
      </c>
      <c r="W108" s="188">
        <f t="shared" si="16"/>
        <v>0</v>
      </c>
      <c r="X108" s="182">
        <f t="shared" si="17"/>
        <v>0</v>
      </c>
      <c r="Y108" s="188">
        <f t="shared" si="18"/>
        <v>0</v>
      </c>
      <c r="Z108" s="183">
        <f t="shared" si="19"/>
        <v>0</v>
      </c>
      <c r="AB108" s="181">
        <f t="shared" si="29"/>
        <v>1</v>
      </c>
      <c r="AC108" s="188">
        <f t="shared" si="30"/>
        <v>0</v>
      </c>
      <c r="AD108" s="182">
        <f t="shared" si="31"/>
        <v>0</v>
      </c>
      <c r="AE108" s="188">
        <f t="shared" si="32"/>
        <v>0</v>
      </c>
      <c r="AF108" s="183">
        <f t="shared" si="33"/>
        <v>0</v>
      </c>
    </row>
    <row r="109" spans="2:32" x14ac:dyDescent="0.25">
      <c r="B109" s="132"/>
      <c r="C109" s="191"/>
      <c r="D109" s="134"/>
      <c r="E109" s="146"/>
      <c r="F109" s="95"/>
      <c r="G109" s="117">
        <f t="shared" si="34"/>
        <v>0</v>
      </c>
      <c r="H109" s="120">
        <f t="shared" si="27"/>
        <v>0</v>
      </c>
      <c r="I109" s="171">
        <f t="shared" si="28"/>
        <v>0</v>
      </c>
      <c r="J109" s="123">
        <f t="shared" si="35"/>
        <v>0</v>
      </c>
      <c r="K109" s="86">
        <f t="shared" si="36"/>
        <v>0</v>
      </c>
      <c r="V109" s="181">
        <f t="shared" si="15"/>
        <v>0</v>
      </c>
      <c r="W109" s="188">
        <f t="shared" si="16"/>
        <v>0</v>
      </c>
      <c r="X109" s="182">
        <f t="shared" si="17"/>
        <v>0</v>
      </c>
      <c r="Y109" s="188">
        <f t="shared" si="18"/>
        <v>0</v>
      </c>
      <c r="Z109" s="183">
        <f t="shared" si="19"/>
        <v>0</v>
      </c>
      <c r="AB109" s="181">
        <f t="shared" si="29"/>
        <v>1</v>
      </c>
      <c r="AC109" s="188">
        <f t="shared" si="30"/>
        <v>0</v>
      </c>
      <c r="AD109" s="182">
        <f t="shared" si="31"/>
        <v>0</v>
      </c>
      <c r="AE109" s="188">
        <f t="shared" si="32"/>
        <v>0</v>
      </c>
      <c r="AF109" s="183">
        <f t="shared" si="33"/>
        <v>0</v>
      </c>
    </row>
    <row r="110" spans="2:32" x14ac:dyDescent="0.25">
      <c r="B110" s="132"/>
      <c r="C110" s="191"/>
      <c r="D110" s="134"/>
      <c r="E110" s="146"/>
      <c r="F110" s="95"/>
      <c r="G110" s="117">
        <f t="shared" si="34"/>
        <v>0</v>
      </c>
      <c r="H110" s="120">
        <f t="shared" si="27"/>
        <v>0</v>
      </c>
      <c r="I110" s="171">
        <f t="shared" si="28"/>
        <v>0</v>
      </c>
      <c r="J110" s="123">
        <f t="shared" si="35"/>
        <v>0</v>
      </c>
      <c r="K110" s="86">
        <f t="shared" si="36"/>
        <v>0</v>
      </c>
      <c r="V110" s="181">
        <f t="shared" si="15"/>
        <v>0</v>
      </c>
      <c r="W110" s="188">
        <f t="shared" si="16"/>
        <v>0</v>
      </c>
      <c r="X110" s="182">
        <f t="shared" si="17"/>
        <v>0</v>
      </c>
      <c r="Y110" s="188">
        <f t="shared" si="18"/>
        <v>0</v>
      </c>
      <c r="Z110" s="183">
        <f t="shared" si="19"/>
        <v>0</v>
      </c>
      <c r="AB110" s="181">
        <f t="shared" si="29"/>
        <v>1</v>
      </c>
      <c r="AC110" s="188">
        <f t="shared" si="30"/>
        <v>0</v>
      </c>
      <c r="AD110" s="182">
        <f t="shared" si="31"/>
        <v>0</v>
      </c>
      <c r="AE110" s="188">
        <f t="shared" si="32"/>
        <v>0</v>
      </c>
      <c r="AF110" s="183">
        <f t="shared" si="33"/>
        <v>0</v>
      </c>
    </row>
    <row r="111" spans="2:32" x14ac:dyDescent="0.25">
      <c r="B111" s="132"/>
      <c r="C111" s="191"/>
      <c r="D111" s="134"/>
      <c r="E111" s="146"/>
      <c r="F111" s="95"/>
      <c r="G111" s="117">
        <f t="shared" si="34"/>
        <v>0</v>
      </c>
      <c r="H111" s="120">
        <f t="shared" si="27"/>
        <v>0</v>
      </c>
      <c r="I111" s="171">
        <f t="shared" si="28"/>
        <v>0</v>
      </c>
      <c r="J111" s="123">
        <f t="shared" si="35"/>
        <v>0</v>
      </c>
      <c r="K111" s="86">
        <f t="shared" si="36"/>
        <v>0</v>
      </c>
      <c r="V111" s="181">
        <f t="shared" si="15"/>
        <v>0</v>
      </c>
      <c r="W111" s="188">
        <f t="shared" si="16"/>
        <v>0</v>
      </c>
      <c r="X111" s="182">
        <f t="shared" si="17"/>
        <v>0</v>
      </c>
      <c r="Y111" s="188">
        <f t="shared" si="18"/>
        <v>0</v>
      </c>
      <c r="Z111" s="183">
        <f t="shared" si="19"/>
        <v>0</v>
      </c>
      <c r="AB111" s="181">
        <f t="shared" si="29"/>
        <v>1</v>
      </c>
      <c r="AC111" s="188">
        <f t="shared" si="30"/>
        <v>0</v>
      </c>
      <c r="AD111" s="182">
        <f t="shared" si="31"/>
        <v>0</v>
      </c>
      <c r="AE111" s="188">
        <f t="shared" si="32"/>
        <v>0</v>
      </c>
      <c r="AF111" s="183">
        <f t="shared" si="33"/>
        <v>0</v>
      </c>
    </row>
    <row r="112" spans="2:32" x14ac:dyDescent="0.25">
      <c r="B112" s="132"/>
      <c r="C112" s="191"/>
      <c r="D112" s="134"/>
      <c r="E112" s="146"/>
      <c r="F112" s="95"/>
      <c r="G112" s="117">
        <f t="shared" si="34"/>
        <v>0</v>
      </c>
      <c r="H112" s="120">
        <f t="shared" si="27"/>
        <v>0</v>
      </c>
      <c r="I112" s="171">
        <f t="shared" si="28"/>
        <v>0</v>
      </c>
      <c r="J112" s="123">
        <f t="shared" si="35"/>
        <v>0</v>
      </c>
      <c r="K112" s="86">
        <f t="shared" si="36"/>
        <v>0</v>
      </c>
      <c r="V112" s="181">
        <f t="shared" si="15"/>
        <v>0</v>
      </c>
      <c r="W112" s="188">
        <f t="shared" si="16"/>
        <v>0</v>
      </c>
      <c r="X112" s="182">
        <f t="shared" si="17"/>
        <v>0</v>
      </c>
      <c r="Y112" s="188">
        <f t="shared" si="18"/>
        <v>0</v>
      </c>
      <c r="Z112" s="183">
        <f t="shared" si="19"/>
        <v>0</v>
      </c>
      <c r="AB112" s="181">
        <f t="shared" si="29"/>
        <v>1</v>
      </c>
      <c r="AC112" s="188">
        <f t="shared" si="30"/>
        <v>0</v>
      </c>
      <c r="AD112" s="182">
        <f t="shared" si="31"/>
        <v>0</v>
      </c>
      <c r="AE112" s="188">
        <f t="shared" si="32"/>
        <v>0</v>
      </c>
      <c r="AF112" s="183">
        <f t="shared" si="33"/>
        <v>0</v>
      </c>
    </row>
    <row r="113" spans="2:32" x14ac:dyDescent="0.25">
      <c r="B113" s="132"/>
      <c r="C113" s="191"/>
      <c r="D113" s="134"/>
      <c r="E113" s="146"/>
      <c r="F113" s="95"/>
      <c r="G113" s="117">
        <f t="shared" si="34"/>
        <v>0</v>
      </c>
      <c r="H113" s="120">
        <f t="shared" si="27"/>
        <v>0</v>
      </c>
      <c r="I113" s="171">
        <f t="shared" si="28"/>
        <v>0</v>
      </c>
      <c r="J113" s="123">
        <f t="shared" si="35"/>
        <v>0</v>
      </c>
      <c r="K113" s="86">
        <f t="shared" si="36"/>
        <v>0</v>
      </c>
      <c r="V113" s="181">
        <f t="shared" ref="V113:V141" si="37">IF(B$14&lt;E113,1,0)*IF(E113&lt;=C$14,1,0)</f>
        <v>0</v>
      </c>
      <c r="W113" s="188">
        <f t="shared" ref="W113:W141" si="38">IF(B$15&lt;E113,1,0)*IF(E113&lt;=C$15,1,0)</f>
        <v>0</v>
      </c>
      <c r="X113" s="182">
        <f t="shared" ref="X113:X141" si="39">IF(B$16&lt;E113,1,0)*IF(E113&lt;=C$16,1,0)</f>
        <v>0</v>
      </c>
      <c r="Y113" s="188">
        <f t="shared" ref="Y113:Y141" si="40">IF(B$17&lt;E113,1,0)*IF(E113&lt;=C$17,1,0)</f>
        <v>0</v>
      </c>
      <c r="Z113" s="183">
        <f t="shared" ref="Z113:Z141" si="41">IF(B$18&lt;E113,1,0)</f>
        <v>0</v>
      </c>
      <c r="AB113" s="181">
        <f t="shared" si="29"/>
        <v>1</v>
      </c>
      <c r="AC113" s="188">
        <f t="shared" si="30"/>
        <v>0</v>
      </c>
      <c r="AD113" s="182">
        <f t="shared" si="31"/>
        <v>0</v>
      </c>
      <c r="AE113" s="188">
        <f t="shared" si="32"/>
        <v>0</v>
      </c>
      <c r="AF113" s="183">
        <f t="shared" si="33"/>
        <v>0</v>
      </c>
    </row>
    <row r="114" spans="2:32" x14ac:dyDescent="0.25">
      <c r="B114" s="132"/>
      <c r="C114" s="191"/>
      <c r="D114" s="134"/>
      <c r="E114" s="146"/>
      <c r="F114" s="95"/>
      <c r="G114" s="117">
        <f t="shared" si="34"/>
        <v>0</v>
      </c>
      <c r="H114" s="120">
        <f t="shared" si="27"/>
        <v>0</v>
      </c>
      <c r="I114" s="171">
        <f t="shared" si="28"/>
        <v>0</v>
      </c>
      <c r="J114" s="123">
        <f t="shared" si="35"/>
        <v>0</v>
      </c>
      <c r="K114" s="86">
        <f t="shared" si="36"/>
        <v>0</v>
      </c>
      <c r="V114" s="181">
        <f t="shared" si="37"/>
        <v>0</v>
      </c>
      <c r="W114" s="188">
        <f t="shared" si="38"/>
        <v>0</v>
      </c>
      <c r="X114" s="182">
        <f t="shared" si="39"/>
        <v>0</v>
      </c>
      <c r="Y114" s="188">
        <f t="shared" si="40"/>
        <v>0</v>
      </c>
      <c r="Z114" s="183">
        <f t="shared" si="41"/>
        <v>0</v>
      </c>
      <c r="AB114" s="181">
        <f t="shared" si="29"/>
        <v>1</v>
      </c>
      <c r="AC114" s="188">
        <f t="shared" si="30"/>
        <v>0</v>
      </c>
      <c r="AD114" s="182">
        <f t="shared" si="31"/>
        <v>0</v>
      </c>
      <c r="AE114" s="188">
        <f t="shared" si="32"/>
        <v>0</v>
      </c>
      <c r="AF114" s="183">
        <f t="shared" si="33"/>
        <v>0</v>
      </c>
    </row>
    <row r="115" spans="2:32" x14ac:dyDescent="0.25">
      <c r="B115" s="132"/>
      <c r="C115" s="191"/>
      <c r="D115" s="134"/>
      <c r="E115" s="146"/>
      <c r="F115" s="95"/>
      <c r="G115" s="117">
        <f t="shared" si="34"/>
        <v>0</v>
      </c>
      <c r="H115" s="120">
        <f t="shared" si="27"/>
        <v>0</v>
      </c>
      <c r="I115" s="171">
        <f t="shared" si="28"/>
        <v>0</v>
      </c>
      <c r="J115" s="123">
        <f t="shared" si="35"/>
        <v>0</v>
      </c>
      <c r="K115" s="86">
        <f t="shared" si="36"/>
        <v>0</v>
      </c>
      <c r="V115" s="181">
        <f t="shared" si="37"/>
        <v>0</v>
      </c>
      <c r="W115" s="188">
        <f t="shared" si="38"/>
        <v>0</v>
      </c>
      <c r="X115" s="182">
        <f t="shared" si="39"/>
        <v>0</v>
      </c>
      <c r="Y115" s="188">
        <f t="shared" si="40"/>
        <v>0</v>
      </c>
      <c r="Z115" s="183">
        <f t="shared" si="41"/>
        <v>0</v>
      </c>
      <c r="AB115" s="181">
        <f t="shared" si="29"/>
        <v>1</v>
      </c>
      <c r="AC115" s="188">
        <f t="shared" si="30"/>
        <v>0</v>
      </c>
      <c r="AD115" s="182">
        <f t="shared" si="31"/>
        <v>0</v>
      </c>
      <c r="AE115" s="188">
        <f t="shared" si="32"/>
        <v>0</v>
      </c>
      <c r="AF115" s="183">
        <f t="shared" si="33"/>
        <v>0</v>
      </c>
    </row>
    <row r="116" spans="2:32" x14ac:dyDescent="0.25">
      <c r="B116" s="132"/>
      <c r="C116" s="191"/>
      <c r="D116" s="134"/>
      <c r="E116" s="146"/>
      <c r="F116" s="95"/>
      <c r="G116" s="117">
        <f t="shared" si="34"/>
        <v>0</v>
      </c>
      <c r="H116" s="120">
        <f t="shared" si="27"/>
        <v>0</v>
      </c>
      <c r="I116" s="171">
        <f t="shared" si="28"/>
        <v>0</v>
      </c>
      <c r="J116" s="123">
        <f t="shared" si="35"/>
        <v>0</v>
      </c>
      <c r="K116" s="86">
        <f t="shared" si="36"/>
        <v>0</v>
      </c>
      <c r="V116" s="181">
        <f t="shared" si="37"/>
        <v>0</v>
      </c>
      <c r="W116" s="188">
        <f t="shared" si="38"/>
        <v>0</v>
      </c>
      <c r="X116" s="182">
        <f t="shared" si="39"/>
        <v>0</v>
      </c>
      <c r="Y116" s="188">
        <f t="shared" si="40"/>
        <v>0</v>
      </c>
      <c r="Z116" s="183">
        <f t="shared" si="41"/>
        <v>0</v>
      </c>
      <c r="AB116" s="181">
        <f t="shared" si="29"/>
        <v>1</v>
      </c>
      <c r="AC116" s="188">
        <f t="shared" si="30"/>
        <v>0</v>
      </c>
      <c r="AD116" s="182">
        <f t="shared" si="31"/>
        <v>0</v>
      </c>
      <c r="AE116" s="188">
        <f t="shared" si="32"/>
        <v>0</v>
      </c>
      <c r="AF116" s="183">
        <f t="shared" si="33"/>
        <v>0</v>
      </c>
    </row>
    <row r="117" spans="2:32" x14ac:dyDescent="0.25">
      <c r="B117" s="132"/>
      <c r="C117" s="191"/>
      <c r="D117" s="134"/>
      <c r="E117" s="146"/>
      <c r="F117" s="95"/>
      <c r="G117" s="117">
        <f t="shared" si="34"/>
        <v>0</v>
      </c>
      <c r="H117" s="120">
        <f t="shared" si="27"/>
        <v>0</v>
      </c>
      <c r="I117" s="171">
        <f t="shared" si="28"/>
        <v>0</v>
      </c>
      <c r="J117" s="123">
        <f t="shared" si="35"/>
        <v>0</v>
      </c>
      <c r="K117" s="86">
        <f t="shared" si="36"/>
        <v>0</v>
      </c>
      <c r="V117" s="181">
        <f t="shared" si="37"/>
        <v>0</v>
      </c>
      <c r="W117" s="188">
        <f t="shared" si="38"/>
        <v>0</v>
      </c>
      <c r="X117" s="182">
        <f t="shared" si="39"/>
        <v>0</v>
      </c>
      <c r="Y117" s="188">
        <f t="shared" si="40"/>
        <v>0</v>
      </c>
      <c r="Z117" s="183">
        <f t="shared" si="41"/>
        <v>0</v>
      </c>
      <c r="AB117" s="181">
        <f t="shared" si="29"/>
        <v>1</v>
      </c>
      <c r="AC117" s="188">
        <f t="shared" si="30"/>
        <v>0</v>
      </c>
      <c r="AD117" s="182">
        <f t="shared" si="31"/>
        <v>0</v>
      </c>
      <c r="AE117" s="188">
        <f t="shared" si="32"/>
        <v>0</v>
      </c>
      <c r="AF117" s="183">
        <f t="shared" si="33"/>
        <v>0</v>
      </c>
    </row>
    <row r="118" spans="2:32" x14ac:dyDescent="0.25">
      <c r="B118" s="132"/>
      <c r="C118" s="191"/>
      <c r="D118" s="134"/>
      <c r="E118" s="146"/>
      <c r="F118" s="95"/>
      <c r="G118" s="117">
        <f t="shared" si="34"/>
        <v>0</v>
      </c>
      <c r="H118" s="120">
        <f t="shared" si="27"/>
        <v>0</v>
      </c>
      <c r="I118" s="171">
        <f t="shared" si="28"/>
        <v>0</v>
      </c>
      <c r="J118" s="123">
        <f t="shared" si="35"/>
        <v>0</v>
      </c>
      <c r="K118" s="86">
        <f t="shared" si="36"/>
        <v>0</v>
      </c>
      <c r="V118" s="181">
        <f t="shared" si="37"/>
        <v>0</v>
      </c>
      <c r="W118" s="188">
        <f t="shared" si="38"/>
        <v>0</v>
      </c>
      <c r="X118" s="182">
        <f t="shared" si="39"/>
        <v>0</v>
      </c>
      <c r="Y118" s="188">
        <f t="shared" si="40"/>
        <v>0</v>
      </c>
      <c r="Z118" s="183">
        <f t="shared" si="41"/>
        <v>0</v>
      </c>
      <c r="AB118" s="181">
        <f t="shared" si="29"/>
        <v>1</v>
      </c>
      <c r="AC118" s="188">
        <f t="shared" si="30"/>
        <v>0</v>
      </c>
      <c r="AD118" s="182">
        <f t="shared" si="31"/>
        <v>0</v>
      </c>
      <c r="AE118" s="188">
        <f t="shared" si="32"/>
        <v>0</v>
      </c>
      <c r="AF118" s="183">
        <f t="shared" si="33"/>
        <v>0</v>
      </c>
    </row>
    <row r="119" spans="2:32" x14ac:dyDescent="0.25">
      <c r="B119" s="132"/>
      <c r="C119" s="191"/>
      <c r="D119" s="134"/>
      <c r="E119" s="146"/>
      <c r="F119" s="95"/>
      <c r="G119" s="117">
        <f t="shared" si="34"/>
        <v>0</v>
      </c>
      <c r="H119" s="120">
        <f t="shared" si="27"/>
        <v>0</v>
      </c>
      <c r="I119" s="171">
        <f t="shared" si="28"/>
        <v>0</v>
      </c>
      <c r="J119" s="123">
        <f t="shared" si="35"/>
        <v>0</v>
      </c>
      <c r="K119" s="86">
        <f t="shared" si="36"/>
        <v>0</v>
      </c>
      <c r="V119" s="181">
        <f t="shared" si="37"/>
        <v>0</v>
      </c>
      <c r="W119" s="188">
        <f t="shared" si="38"/>
        <v>0</v>
      </c>
      <c r="X119" s="182">
        <f t="shared" si="39"/>
        <v>0</v>
      </c>
      <c r="Y119" s="188">
        <f t="shared" si="40"/>
        <v>0</v>
      </c>
      <c r="Z119" s="183">
        <f t="shared" si="41"/>
        <v>0</v>
      </c>
      <c r="AB119" s="181">
        <f t="shared" si="29"/>
        <v>1</v>
      </c>
      <c r="AC119" s="188">
        <f t="shared" si="30"/>
        <v>0</v>
      </c>
      <c r="AD119" s="182">
        <f t="shared" si="31"/>
        <v>0</v>
      </c>
      <c r="AE119" s="188">
        <f t="shared" si="32"/>
        <v>0</v>
      </c>
      <c r="AF119" s="183">
        <f t="shared" si="33"/>
        <v>0</v>
      </c>
    </row>
    <row r="120" spans="2:32" x14ac:dyDescent="0.25">
      <c r="B120" s="132"/>
      <c r="C120" s="191"/>
      <c r="D120" s="134"/>
      <c r="E120" s="146"/>
      <c r="F120" s="95"/>
      <c r="G120" s="117">
        <f t="shared" si="34"/>
        <v>0</v>
      </c>
      <c r="H120" s="120">
        <f t="shared" si="27"/>
        <v>0</v>
      </c>
      <c r="I120" s="171">
        <f t="shared" si="28"/>
        <v>0</v>
      </c>
      <c r="J120" s="123">
        <f t="shared" si="35"/>
        <v>0</v>
      </c>
      <c r="K120" s="86">
        <f t="shared" si="36"/>
        <v>0</v>
      </c>
      <c r="V120" s="181">
        <f t="shared" si="37"/>
        <v>0</v>
      </c>
      <c r="W120" s="188">
        <f t="shared" si="38"/>
        <v>0</v>
      </c>
      <c r="X120" s="182">
        <f t="shared" si="39"/>
        <v>0</v>
      </c>
      <c r="Y120" s="188">
        <f t="shared" si="40"/>
        <v>0</v>
      </c>
      <c r="Z120" s="183">
        <f t="shared" si="41"/>
        <v>0</v>
      </c>
      <c r="AB120" s="181">
        <f t="shared" si="29"/>
        <v>1</v>
      </c>
      <c r="AC120" s="188">
        <f t="shared" si="30"/>
        <v>0</v>
      </c>
      <c r="AD120" s="182">
        <f t="shared" si="31"/>
        <v>0</v>
      </c>
      <c r="AE120" s="188">
        <f t="shared" si="32"/>
        <v>0</v>
      </c>
      <c r="AF120" s="183">
        <f t="shared" si="33"/>
        <v>0</v>
      </c>
    </row>
    <row r="121" spans="2:32" x14ac:dyDescent="0.25">
      <c r="B121" s="132"/>
      <c r="C121" s="191"/>
      <c r="D121" s="134"/>
      <c r="E121" s="146"/>
      <c r="F121" s="95"/>
      <c r="G121" s="117">
        <f t="shared" si="34"/>
        <v>0</v>
      </c>
      <c r="H121" s="120">
        <f t="shared" si="27"/>
        <v>0</v>
      </c>
      <c r="I121" s="171">
        <f t="shared" si="28"/>
        <v>0</v>
      </c>
      <c r="J121" s="123">
        <f t="shared" si="35"/>
        <v>0</v>
      </c>
      <c r="K121" s="86">
        <f t="shared" si="36"/>
        <v>0</v>
      </c>
      <c r="V121" s="181">
        <f t="shared" si="37"/>
        <v>0</v>
      </c>
      <c r="W121" s="188">
        <f t="shared" si="38"/>
        <v>0</v>
      </c>
      <c r="X121" s="182">
        <f t="shared" si="39"/>
        <v>0</v>
      </c>
      <c r="Y121" s="188">
        <f t="shared" si="40"/>
        <v>0</v>
      </c>
      <c r="Z121" s="183">
        <f t="shared" si="41"/>
        <v>0</v>
      </c>
      <c r="AB121" s="181">
        <f t="shared" si="29"/>
        <v>1</v>
      </c>
      <c r="AC121" s="188">
        <f t="shared" si="30"/>
        <v>0</v>
      </c>
      <c r="AD121" s="182">
        <f t="shared" si="31"/>
        <v>0</v>
      </c>
      <c r="AE121" s="188">
        <f t="shared" si="32"/>
        <v>0</v>
      </c>
      <c r="AF121" s="183">
        <f t="shared" si="33"/>
        <v>0</v>
      </c>
    </row>
    <row r="122" spans="2:32" x14ac:dyDescent="0.25">
      <c r="B122" s="132"/>
      <c r="C122" s="191"/>
      <c r="D122" s="134"/>
      <c r="E122" s="146"/>
      <c r="F122" s="95"/>
      <c r="G122" s="117">
        <f t="shared" si="34"/>
        <v>0</v>
      </c>
      <c r="H122" s="120">
        <f t="shared" si="27"/>
        <v>0</v>
      </c>
      <c r="I122" s="171">
        <f t="shared" si="28"/>
        <v>0</v>
      </c>
      <c r="J122" s="123">
        <f t="shared" si="35"/>
        <v>0</v>
      </c>
      <c r="K122" s="86">
        <f t="shared" si="36"/>
        <v>0</v>
      </c>
      <c r="V122" s="181">
        <f t="shared" si="37"/>
        <v>0</v>
      </c>
      <c r="W122" s="188">
        <f t="shared" si="38"/>
        <v>0</v>
      </c>
      <c r="X122" s="182">
        <f t="shared" si="39"/>
        <v>0</v>
      </c>
      <c r="Y122" s="188">
        <f t="shared" si="40"/>
        <v>0</v>
      </c>
      <c r="Z122" s="183">
        <f t="shared" si="41"/>
        <v>0</v>
      </c>
      <c r="AB122" s="181">
        <f t="shared" si="29"/>
        <v>1</v>
      </c>
      <c r="AC122" s="188">
        <f t="shared" si="30"/>
        <v>0</v>
      </c>
      <c r="AD122" s="182">
        <f t="shared" si="31"/>
        <v>0</v>
      </c>
      <c r="AE122" s="188">
        <f t="shared" si="32"/>
        <v>0</v>
      </c>
      <c r="AF122" s="183">
        <f t="shared" si="33"/>
        <v>0</v>
      </c>
    </row>
    <row r="123" spans="2:32" x14ac:dyDescent="0.25">
      <c r="B123" s="132"/>
      <c r="C123" s="191"/>
      <c r="D123" s="134"/>
      <c r="E123" s="146"/>
      <c r="F123" s="95"/>
      <c r="G123" s="117">
        <f t="shared" si="34"/>
        <v>0</v>
      </c>
      <c r="H123" s="120">
        <f t="shared" si="27"/>
        <v>0</v>
      </c>
      <c r="I123" s="171">
        <f t="shared" si="28"/>
        <v>0</v>
      </c>
      <c r="J123" s="123">
        <f t="shared" si="35"/>
        <v>0</v>
      </c>
      <c r="K123" s="86">
        <f t="shared" si="36"/>
        <v>0</v>
      </c>
      <c r="V123" s="181">
        <f t="shared" si="37"/>
        <v>0</v>
      </c>
      <c r="W123" s="188">
        <f t="shared" si="38"/>
        <v>0</v>
      </c>
      <c r="X123" s="182">
        <f t="shared" si="39"/>
        <v>0</v>
      </c>
      <c r="Y123" s="188">
        <f t="shared" si="40"/>
        <v>0</v>
      </c>
      <c r="Z123" s="183">
        <f t="shared" si="41"/>
        <v>0</v>
      </c>
      <c r="AB123" s="181">
        <f t="shared" si="29"/>
        <v>1</v>
      </c>
      <c r="AC123" s="188">
        <f t="shared" si="30"/>
        <v>0</v>
      </c>
      <c r="AD123" s="182">
        <f t="shared" si="31"/>
        <v>0</v>
      </c>
      <c r="AE123" s="188">
        <f t="shared" si="32"/>
        <v>0</v>
      </c>
      <c r="AF123" s="183">
        <f t="shared" si="33"/>
        <v>0</v>
      </c>
    </row>
    <row r="124" spans="2:32" x14ac:dyDescent="0.25">
      <c r="B124" s="132"/>
      <c r="C124" s="191"/>
      <c r="D124" s="134"/>
      <c r="E124" s="146"/>
      <c r="F124" s="95"/>
      <c r="G124" s="117">
        <f t="shared" si="34"/>
        <v>0</v>
      </c>
      <c r="H124" s="120">
        <f t="shared" si="27"/>
        <v>0</v>
      </c>
      <c r="I124" s="171">
        <f t="shared" si="28"/>
        <v>0</v>
      </c>
      <c r="J124" s="123">
        <f t="shared" si="35"/>
        <v>0</v>
      </c>
      <c r="K124" s="86">
        <f t="shared" si="36"/>
        <v>0</v>
      </c>
      <c r="V124" s="181">
        <f t="shared" si="37"/>
        <v>0</v>
      </c>
      <c r="W124" s="188">
        <f t="shared" si="38"/>
        <v>0</v>
      </c>
      <c r="X124" s="182">
        <f t="shared" si="39"/>
        <v>0</v>
      </c>
      <c r="Y124" s="188">
        <f t="shared" si="40"/>
        <v>0</v>
      </c>
      <c r="Z124" s="183">
        <f t="shared" si="41"/>
        <v>0</v>
      </c>
      <c r="AB124" s="181">
        <f t="shared" si="29"/>
        <v>1</v>
      </c>
      <c r="AC124" s="188">
        <f t="shared" si="30"/>
        <v>0</v>
      </c>
      <c r="AD124" s="182">
        <f t="shared" si="31"/>
        <v>0</v>
      </c>
      <c r="AE124" s="188">
        <f t="shared" si="32"/>
        <v>0</v>
      </c>
      <c r="AF124" s="183">
        <f t="shared" si="33"/>
        <v>0</v>
      </c>
    </row>
    <row r="125" spans="2:32" x14ac:dyDescent="0.25">
      <c r="B125" s="132"/>
      <c r="C125" s="191"/>
      <c r="D125" s="134"/>
      <c r="E125" s="146"/>
      <c r="F125" s="95"/>
      <c r="G125" s="117">
        <f t="shared" si="34"/>
        <v>0</v>
      </c>
      <c r="H125" s="120">
        <f t="shared" si="27"/>
        <v>0</v>
      </c>
      <c r="I125" s="171">
        <f t="shared" si="28"/>
        <v>0</v>
      </c>
      <c r="J125" s="123">
        <f t="shared" si="35"/>
        <v>0</v>
      </c>
      <c r="K125" s="86">
        <f t="shared" si="36"/>
        <v>0</v>
      </c>
      <c r="V125" s="181">
        <f t="shared" si="37"/>
        <v>0</v>
      </c>
      <c r="W125" s="188">
        <f t="shared" si="38"/>
        <v>0</v>
      </c>
      <c r="X125" s="182">
        <f t="shared" si="39"/>
        <v>0</v>
      </c>
      <c r="Y125" s="188">
        <f t="shared" si="40"/>
        <v>0</v>
      </c>
      <c r="Z125" s="183">
        <f t="shared" si="41"/>
        <v>0</v>
      </c>
      <c r="AB125" s="181">
        <f t="shared" si="29"/>
        <v>1</v>
      </c>
      <c r="AC125" s="188">
        <f t="shared" si="30"/>
        <v>0</v>
      </c>
      <c r="AD125" s="182">
        <f t="shared" si="31"/>
        <v>0</v>
      </c>
      <c r="AE125" s="188">
        <f t="shared" si="32"/>
        <v>0</v>
      </c>
      <c r="AF125" s="183">
        <f t="shared" si="33"/>
        <v>0</v>
      </c>
    </row>
    <row r="126" spans="2:32" x14ac:dyDescent="0.25">
      <c r="B126" s="132"/>
      <c r="C126" s="191"/>
      <c r="D126" s="134"/>
      <c r="E126" s="146"/>
      <c r="F126" s="95"/>
      <c r="G126" s="117">
        <f t="shared" si="34"/>
        <v>0</v>
      </c>
      <c r="H126" s="120">
        <f t="shared" si="27"/>
        <v>0</v>
      </c>
      <c r="I126" s="171">
        <f t="shared" si="28"/>
        <v>0</v>
      </c>
      <c r="J126" s="123">
        <f t="shared" si="35"/>
        <v>0</v>
      </c>
      <c r="K126" s="86">
        <f t="shared" si="36"/>
        <v>0</v>
      </c>
      <c r="V126" s="181">
        <f t="shared" si="37"/>
        <v>0</v>
      </c>
      <c r="W126" s="188">
        <f t="shared" si="38"/>
        <v>0</v>
      </c>
      <c r="X126" s="182">
        <f t="shared" si="39"/>
        <v>0</v>
      </c>
      <c r="Y126" s="188">
        <f t="shared" si="40"/>
        <v>0</v>
      </c>
      <c r="Z126" s="183">
        <f t="shared" si="41"/>
        <v>0</v>
      </c>
      <c r="AB126" s="181">
        <f t="shared" si="29"/>
        <v>1</v>
      </c>
      <c r="AC126" s="188">
        <f t="shared" si="30"/>
        <v>0</v>
      </c>
      <c r="AD126" s="182">
        <f t="shared" si="31"/>
        <v>0</v>
      </c>
      <c r="AE126" s="188">
        <f t="shared" si="32"/>
        <v>0</v>
      </c>
      <c r="AF126" s="183">
        <f t="shared" si="33"/>
        <v>0</v>
      </c>
    </row>
    <row r="127" spans="2:32" x14ac:dyDescent="0.25">
      <c r="B127" s="132"/>
      <c r="C127" s="191"/>
      <c r="D127" s="134"/>
      <c r="E127" s="146"/>
      <c r="F127" s="95"/>
      <c r="G127" s="117">
        <f t="shared" si="34"/>
        <v>0</v>
      </c>
      <c r="H127" s="120">
        <f t="shared" si="27"/>
        <v>0</v>
      </c>
      <c r="I127" s="171">
        <f t="shared" si="28"/>
        <v>0</v>
      </c>
      <c r="J127" s="123">
        <f t="shared" si="35"/>
        <v>0</v>
      </c>
      <c r="K127" s="86">
        <f t="shared" si="36"/>
        <v>0</v>
      </c>
      <c r="V127" s="181">
        <f t="shared" si="37"/>
        <v>0</v>
      </c>
      <c r="W127" s="188">
        <f t="shared" si="38"/>
        <v>0</v>
      </c>
      <c r="X127" s="182">
        <f t="shared" si="39"/>
        <v>0</v>
      </c>
      <c r="Y127" s="188">
        <f t="shared" si="40"/>
        <v>0</v>
      </c>
      <c r="Z127" s="183">
        <f t="shared" si="41"/>
        <v>0</v>
      </c>
      <c r="AB127" s="181">
        <f t="shared" si="29"/>
        <v>1</v>
      </c>
      <c r="AC127" s="188">
        <f t="shared" si="30"/>
        <v>0</v>
      </c>
      <c r="AD127" s="182">
        <f t="shared" si="31"/>
        <v>0</v>
      </c>
      <c r="AE127" s="188">
        <f t="shared" si="32"/>
        <v>0</v>
      </c>
      <c r="AF127" s="183">
        <f t="shared" si="33"/>
        <v>0</v>
      </c>
    </row>
    <row r="128" spans="2:32" x14ac:dyDescent="0.25">
      <c r="B128" s="132"/>
      <c r="C128" s="191"/>
      <c r="D128" s="134"/>
      <c r="E128" s="146"/>
      <c r="F128" s="95"/>
      <c r="G128" s="117">
        <f t="shared" si="34"/>
        <v>0</v>
      </c>
      <c r="H128" s="120">
        <f t="shared" si="27"/>
        <v>0</v>
      </c>
      <c r="I128" s="171">
        <f t="shared" si="28"/>
        <v>0</v>
      </c>
      <c r="J128" s="123">
        <f t="shared" si="35"/>
        <v>0</v>
      </c>
      <c r="K128" s="86">
        <f t="shared" si="36"/>
        <v>0</v>
      </c>
      <c r="V128" s="181">
        <f t="shared" si="37"/>
        <v>0</v>
      </c>
      <c r="W128" s="188">
        <f t="shared" si="38"/>
        <v>0</v>
      </c>
      <c r="X128" s="182">
        <f t="shared" si="39"/>
        <v>0</v>
      </c>
      <c r="Y128" s="188">
        <f t="shared" si="40"/>
        <v>0</v>
      </c>
      <c r="Z128" s="183">
        <f t="shared" si="41"/>
        <v>0</v>
      </c>
      <c r="AB128" s="181">
        <f t="shared" si="29"/>
        <v>1</v>
      </c>
      <c r="AC128" s="188">
        <f t="shared" si="30"/>
        <v>0</v>
      </c>
      <c r="AD128" s="182">
        <f t="shared" si="31"/>
        <v>0</v>
      </c>
      <c r="AE128" s="188">
        <f t="shared" si="32"/>
        <v>0</v>
      </c>
      <c r="AF128" s="183">
        <f t="shared" si="33"/>
        <v>0</v>
      </c>
    </row>
    <row r="129" spans="2:32" x14ac:dyDescent="0.25">
      <c r="B129" s="132"/>
      <c r="C129" s="191"/>
      <c r="D129" s="134"/>
      <c r="E129" s="146"/>
      <c r="F129" s="95"/>
      <c r="G129" s="117">
        <f t="shared" si="34"/>
        <v>0</v>
      </c>
      <c r="H129" s="120">
        <f t="shared" si="27"/>
        <v>0</v>
      </c>
      <c r="I129" s="171">
        <f t="shared" si="28"/>
        <v>0</v>
      </c>
      <c r="J129" s="123">
        <f t="shared" si="35"/>
        <v>0</v>
      </c>
      <c r="K129" s="86">
        <f t="shared" si="36"/>
        <v>0</v>
      </c>
      <c r="V129" s="181">
        <f t="shared" si="37"/>
        <v>0</v>
      </c>
      <c r="W129" s="188">
        <f t="shared" si="38"/>
        <v>0</v>
      </c>
      <c r="X129" s="182">
        <f t="shared" si="39"/>
        <v>0</v>
      </c>
      <c r="Y129" s="188">
        <f t="shared" si="40"/>
        <v>0</v>
      </c>
      <c r="Z129" s="183">
        <f t="shared" si="41"/>
        <v>0</v>
      </c>
      <c r="AB129" s="181">
        <f t="shared" si="29"/>
        <v>1</v>
      </c>
      <c r="AC129" s="188">
        <f t="shared" si="30"/>
        <v>0</v>
      </c>
      <c r="AD129" s="182">
        <f t="shared" si="31"/>
        <v>0</v>
      </c>
      <c r="AE129" s="188">
        <f t="shared" si="32"/>
        <v>0</v>
      </c>
      <c r="AF129" s="183">
        <f t="shared" si="33"/>
        <v>0</v>
      </c>
    </row>
    <row r="130" spans="2:32" x14ac:dyDescent="0.25">
      <c r="B130" s="132"/>
      <c r="C130" s="191"/>
      <c r="D130" s="134"/>
      <c r="E130" s="146"/>
      <c r="F130" s="95"/>
      <c r="G130" s="117">
        <f t="shared" si="34"/>
        <v>0</v>
      </c>
      <c r="H130" s="120">
        <f t="shared" si="27"/>
        <v>0</v>
      </c>
      <c r="I130" s="171">
        <f t="shared" si="28"/>
        <v>0</v>
      </c>
      <c r="J130" s="123">
        <f t="shared" si="35"/>
        <v>0</v>
      </c>
      <c r="K130" s="86">
        <f t="shared" si="36"/>
        <v>0</v>
      </c>
      <c r="V130" s="181">
        <f t="shared" si="37"/>
        <v>0</v>
      </c>
      <c r="W130" s="188">
        <f t="shared" si="38"/>
        <v>0</v>
      </c>
      <c r="X130" s="182">
        <f t="shared" si="39"/>
        <v>0</v>
      </c>
      <c r="Y130" s="188">
        <f t="shared" si="40"/>
        <v>0</v>
      </c>
      <c r="Z130" s="183">
        <f t="shared" si="41"/>
        <v>0</v>
      </c>
      <c r="AB130" s="181">
        <f t="shared" si="29"/>
        <v>1</v>
      </c>
      <c r="AC130" s="188">
        <f t="shared" si="30"/>
        <v>0</v>
      </c>
      <c r="AD130" s="182">
        <f t="shared" si="31"/>
        <v>0</v>
      </c>
      <c r="AE130" s="188">
        <f t="shared" si="32"/>
        <v>0</v>
      </c>
      <c r="AF130" s="183">
        <f t="shared" si="33"/>
        <v>0</v>
      </c>
    </row>
    <row r="131" spans="2:32" x14ac:dyDescent="0.25">
      <c r="B131" s="132"/>
      <c r="C131" s="191"/>
      <c r="D131" s="134"/>
      <c r="E131" s="146"/>
      <c r="F131" s="95"/>
      <c r="G131" s="117">
        <f t="shared" si="34"/>
        <v>0</v>
      </c>
      <c r="H131" s="120">
        <f t="shared" si="27"/>
        <v>0</v>
      </c>
      <c r="I131" s="171">
        <f t="shared" si="28"/>
        <v>0</v>
      </c>
      <c r="J131" s="123">
        <f t="shared" si="35"/>
        <v>0</v>
      </c>
      <c r="K131" s="86">
        <f t="shared" si="36"/>
        <v>0</v>
      </c>
      <c r="V131" s="181">
        <f t="shared" si="37"/>
        <v>0</v>
      </c>
      <c r="W131" s="188">
        <f t="shared" si="38"/>
        <v>0</v>
      </c>
      <c r="X131" s="182">
        <f t="shared" si="39"/>
        <v>0</v>
      </c>
      <c r="Y131" s="188">
        <f t="shared" si="40"/>
        <v>0</v>
      </c>
      <c r="Z131" s="183">
        <f t="shared" si="41"/>
        <v>0</v>
      </c>
      <c r="AB131" s="181">
        <f t="shared" si="29"/>
        <v>1</v>
      </c>
      <c r="AC131" s="188">
        <f t="shared" si="30"/>
        <v>0</v>
      </c>
      <c r="AD131" s="182">
        <f t="shared" si="31"/>
        <v>0</v>
      </c>
      <c r="AE131" s="188">
        <f t="shared" si="32"/>
        <v>0</v>
      </c>
      <c r="AF131" s="183">
        <f t="shared" si="33"/>
        <v>0</v>
      </c>
    </row>
    <row r="132" spans="2:32" x14ac:dyDescent="0.25">
      <c r="B132" s="132"/>
      <c r="C132" s="191"/>
      <c r="D132" s="134"/>
      <c r="E132" s="146"/>
      <c r="F132" s="95"/>
      <c r="G132" s="117">
        <f t="shared" si="34"/>
        <v>0</v>
      </c>
      <c r="H132" s="120">
        <f t="shared" si="27"/>
        <v>0</v>
      </c>
      <c r="I132" s="171">
        <f t="shared" si="28"/>
        <v>0</v>
      </c>
      <c r="J132" s="123">
        <f t="shared" si="35"/>
        <v>0</v>
      </c>
      <c r="K132" s="86">
        <f t="shared" si="36"/>
        <v>0</v>
      </c>
      <c r="V132" s="181">
        <f t="shared" si="37"/>
        <v>0</v>
      </c>
      <c r="W132" s="188">
        <f t="shared" si="38"/>
        <v>0</v>
      </c>
      <c r="X132" s="182">
        <f t="shared" si="39"/>
        <v>0</v>
      </c>
      <c r="Y132" s="188">
        <f t="shared" si="40"/>
        <v>0</v>
      </c>
      <c r="Z132" s="183">
        <f t="shared" si="41"/>
        <v>0</v>
      </c>
      <c r="AB132" s="181">
        <f t="shared" si="29"/>
        <v>1</v>
      </c>
      <c r="AC132" s="188">
        <f t="shared" si="30"/>
        <v>0</v>
      </c>
      <c r="AD132" s="182">
        <f t="shared" si="31"/>
        <v>0</v>
      </c>
      <c r="AE132" s="188">
        <f t="shared" si="32"/>
        <v>0</v>
      </c>
      <c r="AF132" s="183">
        <f t="shared" si="33"/>
        <v>0</v>
      </c>
    </row>
    <row r="133" spans="2:32" x14ac:dyDescent="0.25">
      <c r="B133" s="132"/>
      <c r="C133" s="191"/>
      <c r="D133" s="134"/>
      <c r="E133" s="146"/>
      <c r="F133" s="95"/>
      <c r="G133" s="117">
        <f t="shared" si="34"/>
        <v>0</v>
      </c>
      <c r="H133" s="120">
        <f t="shared" si="27"/>
        <v>0</v>
      </c>
      <c r="I133" s="171">
        <f t="shared" si="28"/>
        <v>0</v>
      </c>
      <c r="J133" s="123">
        <f t="shared" si="35"/>
        <v>0</v>
      </c>
      <c r="K133" s="86">
        <f t="shared" si="36"/>
        <v>0</v>
      </c>
      <c r="V133" s="181">
        <f t="shared" si="37"/>
        <v>0</v>
      </c>
      <c r="W133" s="188">
        <f t="shared" si="38"/>
        <v>0</v>
      </c>
      <c r="X133" s="182">
        <f t="shared" si="39"/>
        <v>0</v>
      </c>
      <c r="Y133" s="188">
        <f t="shared" si="40"/>
        <v>0</v>
      </c>
      <c r="Z133" s="183">
        <f t="shared" si="41"/>
        <v>0</v>
      </c>
      <c r="AB133" s="181">
        <f t="shared" si="29"/>
        <v>1</v>
      </c>
      <c r="AC133" s="188">
        <f t="shared" si="30"/>
        <v>0</v>
      </c>
      <c r="AD133" s="182">
        <f t="shared" si="31"/>
        <v>0</v>
      </c>
      <c r="AE133" s="188">
        <f t="shared" si="32"/>
        <v>0</v>
      </c>
      <c r="AF133" s="183">
        <f t="shared" si="33"/>
        <v>0</v>
      </c>
    </row>
    <row r="134" spans="2:32" x14ac:dyDescent="0.25">
      <c r="B134" s="132"/>
      <c r="C134" s="191"/>
      <c r="D134" s="134"/>
      <c r="E134" s="146"/>
      <c r="F134" s="95"/>
      <c r="G134" s="117">
        <f t="shared" si="34"/>
        <v>0</v>
      </c>
      <c r="H134" s="120">
        <f t="shared" si="27"/>
        <v>0</v>
      </c>
      <c r="I134" s="171">
        <f t="shared" si="28"/>
        <v>0</v>
      </c>
      <c r="J134" s="123">
        <f t="shared" si="35"/>
        <v>0</v>
      </c>
      <c r="K134" s="86">
        <f t="shared" si="36"/>
        <v>0</v>
      </c>
      <c r="V134" s="181">
        <f t="shared" si="37"/>
        <v>0</v>
      </c>
      <c r="W134" s="188">
        <f t="shared" si="38"/>
        <v>0</v>
      </c>
      <c r="X134" s="182">
        <f t="shared" si="39"/>
        <v>0</v>
      </c>
      <c r="Y134" s="188">
        <f t="shared" si="40"/>
        <v>0</v>
      </c>
      <c r="Z134" s="183">
        <f t="shared" si="41"/>
        <v>0</v>
      </c>
      <c r="AB134" s="181">
        <f t="shared" si="29"/>
        <v>1</v>
      </c>
      <c r="AC134" s="188">
        <f t="shared" si="30"/>
        <v>0</v>
      </c>
      <c r="AD134" s="182">
        <f t="shared" si="31"/>
        <v>0</v>
      </c>
      <c r="AE134" s="188">
        <f t="shared" si="32"/>
        <v>0</v>
      </c>
      <c r="AF134" s="183">
        <f t="shared" si="33"/>
        <v>0</v>
      </c>
    </row>
    <row r="135" spans="2:32" x14ac:dyDescent="0.25">
      <c r="B135" s="132"/>
      <c r="C135" s="191"/>
      <c r="D135" s="134"/>
      <c r="E135" s="146"/>
      <c r="F135" s="95"/>
      <c r="G135" s="117">
        <f t="shared" si="34"/>
        <v>0</v>
      </c>
      <c r="H135" s="120">
        <f t="shared" si="27"/>
        <v>0</v>
      </c>
      <c r="I135" s="171">
        <f t="shared" si="28"/>
        <v>0</v>
      </c>
      <c r="J135" s="123">
        <f t="shared" si="35"/>
        <v>0</v>
      </c>
      <c r="K135" s="86">
        <f t="shared" si="36"/>
        <v>0</v>
      </c>
      <c r="V135" s="181">
        <f t="shared" si="37"/>
        <v>0</v>
      </c>
      <c r="W135" s="188">
        <f t="shared" si="38"/>
        <v>0</v>
      </c>
      <c r="X135" s="182">
        <f t="shared" si="39"/>
        <v>0</v>
      </c>
      <c r="Y135" s="188">
        <f t="shared" si="40"/>
        <v>0</v>
      </c>
      <c r="Z135" s="183">
        <f t="shared" si="41"/>
        <v>0</v>
      </c>
      <c r="AB135" s="181">
        <f t="shared" si="29"/>
        <v>1</v>
      </c>
      <c r="AC135" s="188">
        <f t="shared" si="30"/>
        <v>0</v>
      </c>
      <c r="AD135" s="182">
        <f t="shared" si="31"/>
        <v>0</v>
      </c>
      <c r="AE135" s="188">
        <f t="shared" si="32"/>
        <v>0</v>
      </c>
      <c r="AF135" s="183">
        <f t="shared" si="33"/>
        <v>0</v>
      </c>
    </row>
    <row r="136" spans="2:32" x14ac:dyDescent="0.25">
      <c r="B136" s="132"/>
      <c r="C136" s="191"/>
      <c r="D136" s="134"/>
      <c r="E136" s="146"/>
      <c r="F136" s="95"/>
      <c r="G136" s="117">
        <f t="shared" si="34"/>
        <v>0</v>
      </c>
      <c r="H136" s="120">
        <f t="shared" si="27"/>
        <v>0</v>
      </c>
      <c r="I136" s="171">
        <f t="shared" si="28"/>
        <v>0</v>
      </c>
      <c r="J136" s="123">
        <f t="shared" si="35"/>
        <v>0</v>
      </c>
      <c r="K136" s="86">
        <f t="shared" si="36"/>
        <v>0</v>
      </c>
      <c r="V136" s="181">
        <f t="shared" si="37"/>
        <v>0</v>
      </c>
      <c r="W136" s="188">
        <f t="shared" si="38"/>
        <v>0</v>
      </c>
      <c r="X136" s="182">
        <f t="shared" si="39"/>
        <v>0</v>
      </c>
      <c r="Y136" s="188">
        <f t="shared" si="40"/>
        <v>0</v>
      </c>
      <c r="Z136" s="183">
        <f t="shared" si="41"/>
        <v>0</v>
      </c>
      <c r="AB136" s="181">
        <f t="shared" si="29"/>
        <v>1</v>
      </c>
      <c r="AC136" s="188">
        <f t="shared" si="30"/>
        <v>0</v>
      </c>
      <c r="AD136" s="182">
        <f t="shared" si="31"/>
        <v>0</v>
      </c>
      <c r="AE136" s="188">
        <f t="shared" si="32"/>
        <v>0</v>
      </c>
      <c r="AF136" s="183">
        <f t="shared" si="33"/>
        <v>0</v>
      </c>
    </row>
    <row r="137" spans="2:32" x14ac:dyDescent="0.25">
      <c r="B137" s="132"/>
      <c r="C137" s="191"/>
      <c r="D137" s="134"/>
      <c r="E137" s="146"/>
      <c r="F137" s="95"/>
      <c r="G137" s="117">
        <f t="shared" si="34"/>
        <v>0</v>
      </c>
      <c r="H137" s="120">
        <f t="shared" si="27"/>
        <v>0</v>
      </c>
      <c r="I137" s="171">
        <f t="shared" si="28"/>
        <v>0</v>
      </c>
      <c r="J137" s="123">
        <f t="shared" si="35"/>
        <v>0</v>
      </c>
      <c r="K137" s="86">
        <f t="shared" si="36"/>
        <v>0</v>
      </c>
      <c r="V137" s="181">
        <f t="shared" si="37"/>
        <v>0</v>
      </c>
      <c r="W137" s="188">
        <f t="shared" si="38"/>
        <v>0</v>
      </c>
      <c r="X137" s="182">
        <f t="shared" si="39"/>
        <v>0</v>
      </c>
      <c r="Y137" s="188">
        <f t="shared" si="40"/>
        <v>0</v>
      </c>
      <c r="Z137" s="183">
        <f t="shared" si="41"/>
        <v>0</v>
      </c>
      <c r="AB137" s="181">
        <f t="shared" si="29"/>
        <v>1</v>
      </c>
      <c r="AC137" s="188">
        <f t="shared" si="30"/>
        <v>0</v>
      </c>
      <c r="AD137" s="182">
        <f t="shared" si="31"/>
        <v>0</v>
      </c>
      <c r="AE137" s="188">
        <f t="shared" si="32"/>
        <v>0</v>
      </c>
      <c r="AF137" s="183">
        <f t="shared" si="33"/>
        <v>0</v>
      </c>
    </row>
    <row r="138" spans="2:32" x14ac:dyDescent="0.25">
      <c r="B138" s="132"/>
      <c r="C138" s="191"/>
      <c r="D138" s="134"/>
      <c r="E138" s="146"/>
      <c r="F138" s="95"/>
      <c r="G138" s="117">
        <f t="shared" si="34"/>
        <v>0</v>
      </c>
      <c r="H138" s="120">
        <f t="shared" si="27"/>
        <v>0</v>
      </c>
      <c r="I138" s="171">
        <f t="shared" ref="I138:I141" si="42">SUMPRODUCT(MMULT(V138:Z138,F$23:J$27),AB138:AF138)</f>
        <v>0</v>
      </c>
      <c r="J138" s="123">
        <f t="shared" si="35"/>
        <v>0</v>
      </c>
      <c r="K138" s="86">
        <f t="shared" si="36"/>
        <v>0</v>
      </c>
      <c r="V138" s="181">
        <f t="shared" si="37"/>
        <v>0</v>
      </c>
      <c r="W138" s="188">
        <f t="shared" si="38"/>
        <v>0</v>
      </c>
      <c r="X138" s="182">
        <f t="shared" si="39"/>
        <v>0</v>
      </c>
      <c r="Y138" s="188">
        <f t="shared" si="40"/>
        <v>0</v>
      </c>
      <c r="Z138" s="183">
        <f t="shared" si="41"/>
        <v>0</v>
      </c>
      <c r="AB138" s="181">
        <f t="shared" si="29"/>
        <v>1</v>
      </c>
      <c r="AC138" s="188">
        <f t="shared" si="30"/>
        <v>0</v>
      </c>
      <c r="AD138" s="182">
        <f t="shared" si="31"/>
        <v>0</v>
      </c>
      <c r="AE138" s="188">
        <f t="shared" si="32"/>
        <v>0</v>
      </c>
      <c r="AF138" s="183">
        <f t="shared" si="33"/>
        <v>0</v>
      </c>
    </row>
    <row r="139" spans="2:32" x14ac:dyDescent="0.25">
      <c r="B139" s="132"/>
      <c r="C139" s="191"/>
      <c r="D139" s="134"/>
      <c r="E139" s="146"/>
      <c r="F139" s="95"/>
      <c r="G139" s="117">
        <f t="shared" si="34"/>
        <v>0</v>
      </c>
      <c r="H139" s="120">
        <f t="shared" si="27"/>
        <v>0</v>
      </c>
      <c r="I139" s="171">
        <f t="shared" si="42"/>
        <v>0</v>
      </c>
      <c r="J139" s="123">
        <f t="shared" si="35"/>
        <v>0</v>
      </c>
      <c r="K139" s="86">
        <f t="shared" si="36"/>
        <v>0</v>
      </c>
      <c r="V139" s="181">
        <f t="shared" si="37"/>
        <v>0</v>
      </c>
      <c r="W139" s="188">
        <f t="shared" si="38"/>
        <v>0</v>
      </c>
      <c r="X139" s="182">
        <f t="shared" si="39"/>
        <v>0</v>
      </c>
      <c r="Y139" s="188">
        <f t="shared" si="40"/>
        <v>0</v>
      </c>
      <c r="Z139" s="183">
        <f t="shared" si="41"/>
        <v>0</v>
      </c>
      <c r="AB139" s="181">
        <f t="shared" si="29"/>
        <v>1</v>
      </c>
      <c r="AC139" s="188">
        <f t="shared" si="30"/>
        <v>0</v>
      </c>
      <c r="AD139" s="182">
        <f t="shared" si="31"/>
        <v>0</v>
      </c>
      <c r="AE139" s="188">
        <f t="shared" si="32"/>
        <v>0</v>
      </c>
      <c r="AF139" s="183">
        <f t="shared" si="33"/>
        <v>0</v>
      </c>
    </row>
    <row r="140" spans="2:32" x14ac:dyDescent="0.25">
      <c r="B140" s="132"/>
      <c r="C140" s="191"/>
      <c r="D140" s="134"/>
      <c r="E140" s="146"/>
      <c r="F140" s="95"/>
      <c r="G140" s="117">
        <f t="shared" si="34"/>
        <v>0</v>
      </c>
      <c r="H140" s="120">
        <f t="shared" si="27"/>
        <v>0</v>
      </c>
      <c r="I140" s="171">
        <f t="shared" si="42"/>
        <v>0</v>
      </c>
      <c r="J140" s="123">
        <f t="shared" si="35"/>
        <v>0</v>
      </c>
      <c r="K140" s="86">
        <f t="shared" si="36"/>
        <v>0</v>
      </c>
      <c r="V140" s="181">
        <f t="shared" si="37"/>
        <v>0</v>
      </c>
      <c r="W140" s="188">
        <f t="shared" si="38"/>
        <v>0</v>
      </c>
      <c r="X140" s="182">
        <f t="shared" si="39"/>
        <v>0</v>
      </c>
      <c r="Y140" s="188">
        <f t="shared" si="40"/>
        <v>0</v>
      </c>
      <c r="Z140" s="183">
        <f t="shared" si="41"/>
        <v>0</v>
      </c>
      <c r="AB140" s="181">
        <f t="shared" si="29"/>
        <v>1</v>
      </c>
      <c r="AC140" s="188">
        <f t="shared" si="30"/>
        <v>0</v>
      </c>
      <c r="AD140" s="182">
        <f t="shared" si="31"/>
        <v>0</v>
      </c>
      <c r="AE140" s="188">
        <f t="shared" si="32"/>
        <v>0</v>
      </c>
      <c r="AF140" s="183">
        <f t="shared" si="33"/>
        <v>0</v>
      </c>
    </row>
    <row r="141" spans="2:32" x14ac:dyDescent="0.25">
      <c r="B141" s="136"/>
      <c r="C141" s="192"/>
      <c r="D141" s="138"/>
      <c r="E141" s="147"/>
      <c r="F141" s="96"/>
      <c r="G141" s="118">
        <f t="shared" si="34"/>
        <v>0</v>
      </c>
      <c r="H141" s="121">
        <f t="shared" si="27"/>
        <v>0</v>
      </c>
      <c r="I141" s="172">
        <f t="shared" si="42"/>
        <v>0</v>
      </c>
      <c r="J141" s="124">
        <f t="shared" si="35"/>
        <v>0</v>
      </c>
      <c r="K141" s="87">
        <f t="shared" si="36"/>
        <v>0</v>
      </c>
      <c r="V141" s="184">
        <f t="shared" si="37"/>
        <v>0</v>
      </c>
      <c r="W141" s="189">
        <f t="shared" si="38"/>
        <v>0</v>
      </c>
      <c r="X141" s="185">
        <f t="shared" si="39"/>
        <v>0</v>
      </c>
      <c r="Y141" s="189">
        <f t="shared" si="40"/>
        <v>0</v>
      </c>
      <c r="Z141" s="186">
        <f t="shared" si="41"/>
        <v>0</v>
      </c>
      <c r="AB141" s="184">
        <f t="shared" si="29"/>
        <v>1</v>
      </c>
      <c r="AC141" s="189">
        <f t="shared" si="30"/>
        <v>0</v>
      </c>
      <c r="AD141" s="185">
        <f t="shared" si="31"/>
        <v>0</v>
      </c>
      <c r="AE141" s="189">
        <f t="shared" si="32"/>
        <v>0</v>
      </c>
      <c r="AF141" s="186">
        <f t="shared" si="33"/>
        <v>0</v>
      </c>
    </row>
  </sheetData>
  <sheetProtection algorithmName="SHA-512" hashValue="4LV9UdV7fkxI97iJsxcKHU8x10aUOZ/7r2qYzuUXs8Q7u1rlfKcwTLwSVW7mt2emQvj6LGhIT76lPub70tX7pw==" saltValue="65ZT6umNUd5tovEj2mK0BA==" spinCount="100000" sheet="1" objects="1" scenarios="1"/>
  <mergeCells count="11">
    <mergeCell ref="B34:C34"/>
    <mergeCell ref="F11:J11"/>
    <mergeCell ref="B21:C21"/>
    <mergeCell ref="F20:J20"/>
    <mergeCell ref="F30:J30"/>
    <mergeCell ref="B33:C33"/>
    <mergeCell ref="B5:E5"/>
    <mergeCell ref="B6:E6"/>
    <mergeCell ref="B7:E7"/>
    <mergeCell ref="B8:E8"/>
    <mergeCell ref="B12:C12"/>
  </mergeCells>
  <dataValidations count="2">
    <dataValidation type="decimal" operator="greaterThanOrEqual" allowBlank="1" showInputMessage="1" showErrorMessage="1" sqref="C42:C141" xr:uid="{00000000-0002-0000-0200-000000000000}">
      <formula1>0</formula1>
    </dataValidation>
    <dataValidation type="decimal" operator="greaterThan" allowBlank="1" showInputMessage="1" showErrorMessage="1" sqref="E42:E141" xr:uid="{00000000-0002-0000-0200-000001000000}">
      <formula1>0</formula1>
    </dataValidation>
  </dataValidations>
  <pageMargins left="0.7" right="0.7" top="0.75" bottom="0.75" header="0.3" footer="0.3"/>
  <pageSetup paperSize="9" orientation="portrait" r:id="rId1"/>
  <ignoredErrors>
    <ignoredError sqref="H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B2:X133"/>
  <sheetViews>
    <sheetView showGridLines="0" zoomScale="90" zoomScaleNormal="90" workbookViewId="0">
      <pane ySplit="8" topLeftCell="A9" activePane="bottomLeft" state="frozen"/>
      <selection pane="bottomLeft" activeCell="H34" sqref="H34"/>
    </sheetView>
  </sheetViews>
  <sheetFormatPr defaultRowHeight="12.5" x14ac:dyDescent="0.25"/>
  <cols>
    <col min="1" max="1" width="3.54296875" customWidth="1"/>
    <col min="2" max="2" width="26.7265625" customWidth="1"/>
    <col min="3" max="3" width="15.1796875" customWidth="1"/>
    <col min="4" max="4" width="16.453125" customWidth="1"/>
    <col min="5" max="5" width="15.1796875" customWidth="1"/>
    <col min="6" max="6" width="15.7265625" customWidth="1"/>
    <col min="7" max="7" width="14.7265625" customWidth="1"/>
    <col min="8" max="8" width="15.26953125" customWidth="1"/>
    <col min="11" max="11" width="17.453125" customWidth="1"/>
  </cols>
  <sheetData>
    <row r="2" spans="2:24" ht="24" customHeight="1" x14ac:dyDescent="0.35">
      <c r="B2" s="88" t="s">
        <v>35</v>
      </c>
      <c r="F2" s="5"/>
      <c r="G2" s="5"/>
      <c r="M2" s="5"/>
      <c r="O2" s="5"/>
    </row>
    <row r="3" spans="2:24" ht="13" x14ac:dyDescent="0.3">
      <c r="B3" s="19" t="s">
        <v>160</v>
      </c>
      <c r="N3" s="10"/>
      <c r="O3" s="5"/>
    </row>
    <row r="4" spans="2:24" x14ac:dyDescent="0.25">
      <c r="M4" s="13"/>
      <c r="N4" s="5"/>
      <c r="O4" s="5"/>
    </row>
    <row r="5" spans="2:24" ht="13" x14ac:dyDescent="0.3">
      <c r="B5" s="205" t="s">
        <v>101</v>
      </c>
      <c r="C5" s="206"/>
      <c r="D5" s="206"/>
      <c r="E5" s="207"/>
      <c r="F5" s="55" t="s">
        <v>102</v>
      </c>
      <c r="G5" s="50" t="s">
        <v>103</v>
      </c>
      <c r="H5" s="50" t="s">
        <v>104</v>
      </c>
      <c r="J5" s="5"/>
    </row>
    <row r="6" spans="2:24" x14ac:dyDescent="0.25">
      <c r="B6" s="211" t="s">
        <v>105</v>
      </c>
      <c r="C6" s="212"/>
      <c r="D6" s="212"/>
      <c r="E6" s="216"/>
      <c r="F6" s="26">
        <f>SUM(D26:E26)</f>
        <v>0</v>
      </c>
      <c r="G6" s="128"/>
      <c r="H6" s="16">
        <f>F6-G6</f>
        <v>0</v>
      </c>
      <c r="J6" s="5"/>
    </row>
    <row r="7" spans="2:24" x14ac:dyDescent="0.25">
      <c r="B7" s="211" t="s">
        <v>106</v>
      </c>
      <c r="C7" s="212"/>
      <c r="D7" s="212"/>
      <c r="E7" s="216"/>
      <c r="F7" s="16">
        <f>SUM(D27:E27)</f>
        <v>0</v>
      </c>
      <c r="G7" s="26">
        <f>G8-G6</f>
        <v>0</v>
      </c>
      <c r="H7" s="37">
        <f>MAX(0,F7+G7)</f>
        <v>0</v>
      </c>
      <c r="J7" s="5"/>
    </row>
    <row r="8" spans="2:24" x14ac:dyDescent="0.25">
      <c r="B8" s="211" t="s">
        <v>107</v>
      </c>
      <c r="C8" s="212"/>
      <c r="D8" s="212"/>
      <c r="E8" s="216"/>
      <c r="F8" s="26">
        <f>F6-F7</f>
        <v>0</v>
      </c>
      <c r="G8" s="128"/>
      <c r="H8" s="16">
        <f>F8-G8</f>
        <v>0</v>
      </c>
      <c r="J8" s="5"/>
    </row>
    <row r="9" spans="2:24" x14ac:dyDescent="0.25">
      <c r="M9" s="13"/>
      <c r="N9" s="5"/>
      <c r="O9" s="5"/>
    </row>
    <row r="10" spans="2:24" x14ac:dyDescent="0.25">
      <c r="M10" s="13"/>
      <c r="N10" s="5"/>
      <c r="O10" s="5"/>
    </row>
    <row r="11" spans="2:24" ht="13" x14ac:dyDescent="0.3">
      <c r="B11" s="3"/>
      <c r="C11" s="3"/>
      <c r="D11" s="1" t="s">
        <v>108</v>
      </c>
      <c r="E11" s="2"/>
      <c r="F11" s="2"/>
      <c r="G11" s="2"/>
      <c r="H11" s="2"/>
      <c r="I11" s="2"/>
      <c r="J11" s="2"/>
      <c r="M11" s="13"/>
      <c r="N11" s="5"/>
      <c r="O11" s="5"/>
    </row>
    <row r="12" spans="2:24" ht="13" x14ac:dyDescent="0.3">
      <c r="B12" s="208" t="s">
        <v>109</v>
      </c>
      <c r="C12" s="210"/>
      <c r="D12" s="208" t="s">
        <v>110</v>
      </c>
      <c r="E12" s="210"/>
      <c r="F12" s="9"/>
      <c r="G12" s="5"/>
      <c r="H12" s="5"/>
      <c r="I12" s="5"/>
      <c r="L12" s="13"/>
      <c r="M12" s="5"/>
      <c r="N12" s="5"/>
    </row>
    <row r="13" spans="2:24" ht="13" x14ac:dyDescent="0.3">
      <c r="B13" s="47" t="s">
        <v>111</v>
      </c>
      <c r="C13" s="48" t="s">
        <v>112</v>
      </c>
      <c r="D13" s="47">
        <v>0</v>
      </c>
      <c r="E13" s="47">
        <v>1</v>
      </c>
      <c r="F13" s="9"/>
      <c r="G13" s="9"/>
      <c r="H13" s="9"/>
      <c r="I13" s="9"/>
      <c r="L13" s="13"/>
      <c r="M13" s="6"/>
      <c r="N13" s="5"/>
    </row>
    <row r="14" spans="2:24" x14ac:dyDescent="0.25">
      <c r="B14" s="50">
        <v>0</v>
      </c>
      <c r="C14" s="50">
        <v>5</v>
      </c>
      <c r="D14" s="151">
        <v>0</v>
      </c>
      <c r="E14" s="151">
        <v>0</v>
      </c>
      <c r="F14" s="11"/>
      <c r="G14" s="11"/>
      <c r="H14" s="11"/>
      <c r="I14" s="11"/>
      <c r="L14" s="13"/>
      <c r="M14" s="5"/>
      <c r="N14" s="5"/>
      <c r="O14" s="7"/>
      <c r="P14" s="7"/>
      <c r="Q14" s="8"/>
      <c r="R14" s="8"/>
      <c r="S14" s="8"/>
      <c r="T14" s="8"/>
      <c r="U14" s="8"/>
      <c r="V14" s="8"/>
      <c r="W14" s="8"/>
      <c r="X14" s="8"/>
    </row>
    <row r="15" spans="2:24" x14ac:dyDescent="0.25">
      <c r="B15" s="50">
        <v>5</v>
      </c>
      <c r="C15" s="50"/>
      <c r="D15" s="151">
        <v>3.5000000000000003E-2</v>
      </c>
      <c r="E15" s="151">
        <v>4.4999999999999998E-2</v>
      </c>
      <c r="F15" s="11"/>
      <c r="G15" s="11"/>
      <c r="H15" s="11"/>
      <c r="I15" s="11"/>
      <c r="O15" s="7"/>
      <c r="P15" s="7"/>
      <c r="Q15" s="8"/>
      <c r="R15" s="8"/>
      <c r="S15" s="8"/>
      <c r="T15" s="8"/>
      <c r="U15" s="8"/>
      <c r="V15" s="8"/>
      <c r="W15" s="8"/>
      <c r="X15" s="8"/>
    </row>
    <row r="17" spans="2:24" ht="13" x14ac:dyDescent="0.3">
      <c r="B17" s="3"/>
      <c r="C17" s="3"/>
      <c r="D17" s="1" t="s">
        <v>114</v>
      </c>
      <c r="E17" s="2"/>
      <c r="F17" s="1"/>
      <c r="G17" s="2"/>
      <c r="H17" s="2"/>
      <c r="I17" s="2"/>
      <c r="Q17" s="8"/>
      <c r="R17" s="8"/>
      <c r="S17" s="8"/>
      <c r="T17" s="8"/>
      <c r="U17" s="8"/>
      <c r="V17" s="8"/>
      <c r="W17" s="8"/>
      <c r="X17" s="8"/>
    </row>
    <row r="18" spans="2:24" ht="13" x14ac:dyDescent="0.3">
      <c r="B18" s="208" t="s">
        <v>109</v>
      </c>
      <c r="C18" s="210"/>
      <c r="D18" s="208" t="s">
        <v>110</v>
      </c>
      <c r="E18" s="210"/>
      <c r="F18" s="9"/>
      <c r="G18" s="5"/>
      <c r="H18" s="5"/>
      <c r="I18" s="5"/>
      <c r="Q18" s="8"/>
      <c r="R18" s="8"/>
      <c r="S18" s="8"/>
      <c r="T18" s="8"/>
      <c r="U18" s="8"/>
      <c r="V18" s="8"/>
      <c r="W18" s="8"/>
      <c r="X18" s="8"/>
    </row>
    <row r="19" spans="2:24" ht="13" x14ac:dyDescent="0.3">
      <c r="B19" s="47" t="s">
        <v>111</v>
      </c>
      <c r="C19" s="48" t="s">
        <v>112</v>
      </c>
      <c r="D19" s="47">
        <v>0</v>
      </c>
      <c r="E19" s="47">
        <v>1</v>
      </c>
      <c r="F19" s="9"/>
      <c r="G19" s="9"/>
      <c r="H19" s="9"/>
      <c r="I19" s="9"/>
      <c r="Q19" s="8"/>
      <c r="R19" s="8"/>
      <c r="S19" s="8"/>
      <c r="T19" s="8"/>
      <c r="U19" s="8"/>
      <c r="V19" s="8"/>
      <c r="W19" s="8"/>
      <c r="X19" s="8"/>
    </row>
    <row r="20" spans="2:24" x14ac:dyDescent="0.25">
      <c r="B20" s="50">
        <v>0</v>
      </c>
      <c r="C20" s="50">
        <v>5</v>
      </c>
      <c r="D20" s="151">
        <v>7.0000000000000001E-3</v>
      </c>
      <c r="E20" s="151">
        <v>8.9999999999999993E-3</v>
      </c>
      <c r="F20" s="11"/>
      <c r="G20" s="11"/>
      <c r="H20" s="11"/>
      <c r="I20" s="11"/>
      <c r="Q20" s="8"/>
      <c r="R20" s="8"/>
      <c r="S20" s="8"/>
      <c r="T20" s="8"/>
      <c r="U20" s="8"/>
      <c r="V20" s="8"/>
      <c r="W20" s="8"/>
      <c r="X20" s="8"/>
    </row>
    <row r="21" spans="2:24" x14ac:dyDescent="0.25">
      <c r="B21" s="50">
        <v>5</v>
      </c>
      <c r="C21" s="50"/>
      <c r="D21" s="151">
        <v>5.0000000000000001E-3</v>
      </c>
      <c r="E21" s="151">
        <v>5.0000000000000001E-3</v>
      </c>
      <c r="F21" s="11"/>
      <c r="G21" s="11"/>
      <c r="H21" s="11"/>
      <c r="I21" s="11"/>
      <c r="Q21" s="8"/>
      <c r="R21" s="8"/>
      <c r="S21" s="8"/>
      <c r="T21" s="8"/>
      <c r="U21" s="8"/>
      <c r="V21" s="8"/>
      <c r="W21" s="8"/>
      <c r="X21" s="8"/>
    </row>
    <row r="22" spans="2:24" x14ac:dyDescent="0.25">
      <c r="B22" s="3"/>
      <c r="C22" s="3"/>
      <c r="D22" s="4"/>
      <c r="E22" s="4"/>
      <c r="F22" s="4"/>
      <c r="G22" s="4"/>
      <c r="H22" s="4"/>
      <c r="I22" s="4"/>
    </row>
    <row r="24" spans="2:24" ht="13" x14ac:dyDescent="0.3">
      <c r="B24" s="219"/>
      <c r="C24" s="219"/>
      <c r="D24" s="213" t="s">
        <v>110</v>
      </c>
      <c r="E24" s="213"/>
      <c r="F24" s="9"/>
      <c r="G24" s="5"/>
      <c r="H24" s="5"/>
      <c r="I24" s="5"/>
    </row>
    <row r="25" spans="2:24" ht="13" x14ac:dyDescent="0.3">
      <c r="B25" s="219"/>
      <c r="C25" s="219"/>
      <c r="D25" s="47">
        <v>0</v>
      </c>
      <c r="E25" s="47">
        <v>1</v>
      </c>
      <c r="F25" s="9"/>
      <c r="G25" s="9"/>
      <c r="H25" s="9"/>
      <c r="I25" s="9"/>
    </row>
    <row r="26" spans="2:24" x14ac:dyDescent="0.25">
      <c r="B26" s="218" t="s">
        <v>115</v>
      </c>
      <c r="C26" s="218"/>
      <c r="D26" s="66">
        <f>SUMIF($C34:$C133,D25,$D34:$D133)</f>
        <v>0</v>
      </c>
      <c r="E26" s="66">
        <f>SUMIF($C34:$C133,E25,$D34:$D133)</f>
        <v>0</v>
      </c>
      <c r="F26" s="2"/>
      <c r="G26" s="2"/>
      <c r="H26" s="2"/>
      <c r="I26" s="2"/>
    </row>
    <row r="27" spans="2:24" x14ac:dyDescent="0.25">
      <c r="B27" s="218" t="s">
        <v>116</v>
      </c>
      <c r="C27" s="218"/>
      <c r="D27" s="66">
        <f>SUMIF($C34:$C133,D25,$K34:$K133)</f>
        <v>0</v>
      </c>
      <c r="E27" s="66">
        <f>SUMIF($C34:$C133,E25,$K34:K133)</f>
        <v>0</v>
      </c>
      <c r="F27" s="2"/>
      <c r="G27" s="2"/>
      <c r="H27" s="2"/>
      <c r="I27" s="2"/>
    </row>
    <row r="28" spans="2:24" x14ac:dyDescent="0.25">
      <c r="G28" s="2"/>
      <c r="H28" s="2"/>
      <c r="I28" s="2"/>
      <c r="J28" s="2"/>
    </row>
    <row r="29" spans="2:24" x14ac:dyDescent="0.25">
      <c r="B29" s="2"/>
      <c r="C29" s="2"/>
      <c r="D29" s="2"/>
      <c r="E29" s="2"/>
      <c r="F29" s="2"/>
      <c r="G29" s="2"/>
      <c r="H29" s="2"/>
      <c r="I29" s="2"/>
    </row>
    <row r="31" spans="2:24" x14ac:dyDescent="0.25">
      <c r="B31" s="63" t="s">
        <v>118</v>
      </c>
      <c r="C31" s="63" t="s">
        <v>119</v>
      </c>
      <c r="D31" s="63"/>
      <c r="E31" s="63"/>
      <c r="F31" s="63"/>
      <c r="G31" s="63"/>
      <c r="H31" s="63"/>
      <c r="I31" s="63"/>
      <c r="J31" s="63"/>
      <c r="K31" s="63"/>
    </row>
    <row r="32" spans="2:24" x14ac:dyDescent="0.25">
      <c r="B32" s="64" t="s">
        <v>120</v>
      </c>
      <c r="C32" s="64" t="s">
        <v>121</v>
      </c>
      <c r="D32" s="64" t="s">
        <v>122</v>
      </c>
      <c r="E32" s="64"/>
      <c r="F32" s="64"/>
      <c r="G32" s="64" t="s">
        <v>123</v>
      </c>
      <c r="H32" s="64"/>
      <c r="I32" s="64"/>
      <c r="J32" s="64"/>
      <c r="K32" s="64" t="s">
        <v>124</v>
      </c>
    </row>
    <row r="33" spans="2:11" ht="13" x14ac:dyDescent="0.3">
      <c r="B33" s="65" t="s">
        <v>125</v>
      </c>
      <c r="C33" s="65" t="s">
        <v>126</v>
      </c>
      <c r="D33" s="65" t="s">
        <v>127</v>
      </c>
      <c r="E33" s="65" t="s">
        <v>128</v>
      </c>
      <c r="F33" s="65"/>
      <c r="G33" s="65" t="s">
        <v>129</v>
      </c>
      <c r="H33" s="62" t="s">
        <v>44</v>
      </c>
      <c r="I33" s="62" t="s">
        <v>61</v>
      </c>
      <c r="J33" s="65" t="s">
        <v>130</v>
      </c>
      <c r="K33" s="65" t="s">
        <v>131</v>
      </c>
    </row>
    <row r="34" spans="2:11" x14ac:dyDescent="0.25">
      <c r="B34" s="129"/>
      <c r="C34" s="139"/>
      <c r="D34" s="126"/>
      <c r="E34" s="148"/>
      <c r="F34" s="18"/>
      <c r="G34" s="108" t="str">
        <f>IF(AND(B34&lt;&gt;"",C34&lt;&gt;"",D34&lt;&gt;"",E34&lt;&gt;""),IF(E34&gt;5,5,0),"")</f>
        <v/>
      </c>
      <c r="H34" s="119" t="str">
        <f>IF(AND(B34&lt;&gt;"",C34&lt;&gt;"",D34&lt;&gt;"",E34&lt;&gt;""),VLOOKUP(G34,$B$13:$E$15,C34+3,0),"")</f>
        <v/>
      </c>
      <c r="I34" s="109" t="str">
        <f>IF(AND(B34&lt;&gt;"",C34&lt;&gt;"",D34&lt;&gt;"",E34&lt;&gt;""),VLOOKUP(G34,$B$19:$E$21,C34+3,0),"")</f>
        <v/>
      </c>
      <c r="J34" s="122" t="str">
        <f>IF(AND(B34&lt;&gt;"",C34&lt;&gt;"",D34&lt;&gt;"",E34&lt;&gt;""),MIN(1,H34+I34*(MAX(1,E34)-G34)),"")</f>
        <v/>
      </c>
      <c r="K34" s="85" t="str">
        <f>IF(AND(B34&lt;&gt;"",C34&lt;&gt;"",D34&lt;&gt;"",E34&lt;&gt;""),D34*J34,"")</f>
        <v/>
      </c>
    </row>
    <row r="35" spans="2:11" x14ac:dyDescent="0.25">
      <c r="B35" s="132"/>
      <c r="C35" s="140"/>
      <c r="D35" s="135"/>
      <c r="E35" s="149"/>
      <c r="F35" s="18"/>
      <c r="G35" s="110" t="str">
        <f t="shared" ref="G35:G98" si="0">IF(AND(B35&lt;&gt;"",C35&lt;&gt;"",D35&lt;&gt;"",E35&lt;&gt;""),IF(E35&gt;5,5,0),"")</f>
        <v/>
      </c>
      <c r="H35" s="120" t="str">
        <f t="shared" ref="H35:H98" si="1">IF(AND(B35&lt;&gt;"",C35&lt;&gt;"",D35&lt;&gt;"",E35&lt;&gt;""),VLOOKUP(G35,$B$13:$E$15,C35+3,0),"")</f>
        <v/>
      </c>
      <c r="I35" s="24" t="str">
        <f t="shared" ref="I35:I98" si="2">IF(AND(B35&lt;&gt;"",C35&lt;&gt;"",D35&lt;&gt;"",E35&lt;&gt;""),VLOOKUP(G35,$B$19:$E$21,C35+3,0),"")</f>
        <v/>
      </c>
      <c r="J35" s="123" t="str">
        <f t="shared" ref="J35:J98" si="3">IF(AND(B35&lt;&gt;"",C35&lt;&gt;"",D35&lt;&gt;"",E35&lt;&gt;""),MIN(1,H35+I35*(MAX(1,E35)-G35)),"")</f>
        <v/>
      </c>
      <c r="K35" s="86" t="str">
        <f t="shared" ref="K35:K98" si="4">IF(AND(B35&lt;&gt;"",C35&lt;&gt;"",D35&lt;&gt;"",E35&lt;&gt;""),D35*J35,"")</f>
        <v/>
      </c>
    </row>
    <row r="36" spans="2:11" x14ac:dyDescent="0.25">
      <c r="B36" s="132"/>
      <c r="C36" s="140"/>
      <c r="D36" s="135"/>
      <c r="E36" s="149"/>
      <c r="F36" s="18"/>
      <c r="G36" s="110" t="str">
        <f t="shared" si="0"/>
        <v/>
      </c>
      <c r="H36" s="120" t="str">
        <f t="shared" si="1"/>
        <v/>
      </c>
      <c r="I36" s="24" t="str">
        <f t="shared" si="2"/>
        <v/>
      </c>
      <c r="J36" s="123" t="str">
        <f t="shared" si="3"/>
        <v/>
      </c>
      <c r="K36" s="86" t="str">
        <f t="shared" si="4"/>
        <v/>
      </c>
    </row>
    <row r="37" spans="2:11" x14ac:dyDescent="0.25">
      <c r="B37" s="132"/>
      <c r="C37" s="140"/>
      <c r="D37" s="135"/>
      <c r="E37" s="149"/>
      <c r="F37" s="18"/>
      <c r="G37" s="110" t="str">
        <f t="shared" si="0"/>
        <v/>
      </c>
      <c r="H37" s="120" t="str">
        <f t="shared" si="1"/>
        <v/>
      </c>
      <c r="I37" s="24" t="str">
        <f t="shared" si="2"/>
        <v/>
      </c>
      <c r="J37" s="123" t="str">
        <f t="shared" si="3"/>
        <v/>
      </c>
      <c r="K37" s="86" t="str">
        <f t="shared" si="4"/>
        <v/>
      </c>
    </row>
    <row r="38" spans="2:11" x14ac:dyDescent="0.25">
      <c r="B38" s="132"/>
      <c r="C38" s="140"/>
      <c r="D38" s="135"/>
      <c r="E38" s="149"/>
      <c r="F38" s="18"/>
      <c r="G38" s="110" t="str">
        <f t="shared" si="0"/>
        <v/>
      </c>
      <c r="H38" s="120" t="str">
        <f t="shared" si="1"/>
        <v/>
      </c>
      <c r="I38" s="24" t="str">
        <f t="shared" si="2"/>
        <v/>
      </c>
      <c r="J38" s="123" t="str">
        <f t="shared" si="3"/>
        <v/>
      </c>
      <c r="K38" s="86" t="str">
        <f t="shared" si="4"/>
        <v/>
      </c>
    </row>
    <row r="39" spans="2:11" x14ac:dyDescent="0.25">
      <c r="B39" s="132"/>
      <c r="C39" s="140"/>
      <c r="D39" s="135"/>
      <c r="E39" s="149"/>
      <c r="F39" s="18"/>
      <c r="G39" s="110" t="str">
        <f t="shared" si="0"/>
        <v/>
      </c>
      <c r="H39" s="120" t="str">
        <f t="shared" si="1"/>
        <v/>
      </c>
      <c r="I39" s="24" t="str">
        <f t="shared" si="2"/>
        <v/>
      </c>
      <c r="J39" s="123" t="str">
        <f t="shared" si="3"/>
        <v/>
      </c>
      <c r="K39" s="86" t="str">
        <f t="shared" si="4"/>
        <v/>
      </c>
    </row>
    <row r="40" spans="2:11" x14ac:dyDescent="0.25">
      <c r="B40" s="132"/>
      <c r="C40" s="140"/>
      <c r="D40" s="135"/>
      <c r="E40" s="149"/>
      <c r="F40" s="18"/>
      <c r="G40" s="110" t="str">
        <f t="shared" si="0"/>
        <v/>
      </c>
      <c r="H40" s="120" t="str">
        <f t="shared" si="1"/>
        <v/>
      </c>
      <c r="I40" s="24" t="str">
        <f t="shared" si="2"/>
        <v/>
      </c>
      <c r="J40" s="123" t="str">
        <f t="shared" si="3"/>
        <v/>
      </c>
      <c r="K40" s="86" t="str">
        <f t="shared" si="4"/>
        <v/>
      </c>
    </row>
    <row r="41" spans="2:11" x14ac:dyDescent="0.25">
      <c r="B41" s="132"/>
      <c r="C41" s="140"/>
      <c r="D41" s="135"/>
      <c r="E41" s="149"/>
      <c r="F41" s="18"/>
      <c r="G41" s="110" t="str">
        <f t="shared" si="0"/>
        <v/>
      </c>
      <c r="H41" s="120" t="str">
        <f t="shared" si="1"/>
        <v/>
      </c>
      <c r="I41" s="24" t="str">
        <f t="shared" si="2"/>
        <v/>
      </c>
      <c r="J41" s="123" t="str">
        <f t="shared" si="3"/>
        <v/>
      </c>
      <c r="K41" s="86" t="str">
        <f t="shared" si="4"/>
        <v/>
      </c>
    </row>
    <row r="42" spans="2:11" x14ac:dyDescent="0.25">
      <c r="B42" s="132"/>
      <c r="C42" s="140"/>
      <c r="D42" s="135"/>
      <c r="E42" s="149"/>
      <c r="F42" s="18"/>
      <c r="G42" s="110" t="str">
        <f t="shared" si="0"/>
        <v/>
      </c>
      <c r="H42" s="120" t="str">
        <f t="shared" si="1"/>
        <v/>
      </c>
      <c r="I42" s="24" t="str">
        <f t="shared" si="2"/>
        <v/>
      </c>
      <c r="J42" s="123" t="str">
        <f t="shared" si="3"/>
        <v/>
      </c>
      <c r="K42" s="86" t="str">
        <f t="shared" si="4"/>
        <v/>
      </c>
    </row>
    <row r="43" spans="2:11" x14ac:dyDescent="0.25">
      <c r="B43" s="132"/>
      <c r="C43" s="140"/>
      <c r="D43" s="135"/>
      <c r="E43" s="149"/>
      <c r="F43" s="18"/>
      <c r="G43" s="110" t="str">
        <f t="shared" si="0"/>
        <v/>
      </c>
      <c r="H43" s="120" t="str">
        <f t="shared" si="1"/>
        <v/>
      </c>
      <c r="I43" s="24" t="str">
        <f t="shared" si="2"/>
        <v/>
      </c>
      <c r="J43" s="123" t="str">
        <f t="shared" si="3"/>
        <v/>
      </c>
      <c r="K43" s="86" t="str">
        <f t="shared" si="4"/>
        <v/>
      </c>
    </row>
    <row r="44" spans="2:11" x14ac:dyDescent="0.25">
      <c r="B44" s="132"/>
      <c r="C44" s="140"/>
      <c r="D44" s="135"/>
      <c r="E44" s="149"/>
      <c r="F44" s="18"/>
      <c r="G44" s="110" t="str">
        <f t="shared" si="0"/>
        <v/>
      </c>
      <c r="H44" s="120" t="str">
        <f t="shared" si="1"/>
        <v/>
      </c>
      <c r="I44" s="24" t="str">
        <f t="shared" si="2"/>
        <v/>
      </c>
      <c r="J44" s="123" t="str">
        <f t="shared" si="3"/>
        <v/>
      </c>
      <c r="K44" s="86" t="str">
        <f t="shared" si="4"/>
        <v/>
      </c>
    </row>
    <row r="45" spans="2:11" x14ac:dyDescent="0.25">
      <c r="B45" s="132"/>
      <c r="C45" s="140"/>
      <c r="D45" s="135"/>
      <c r="E45" s="149"/>
      <c r="F45" s="18"/>
      <c r="G45" s="110" t="str">
        <f t="shared" si="0"/>
        <v/>
      </c>
      <c r="H45" s="120" t="str">
        <f t="shared" si="1"/>
        <v/>
      </c>
      <c r="I45" s="24" t="str">
        <f t="shared" si="2"/>
        <v/>
      </c>
      <c r="J45" s="123" t="str">
        <f t="shared" si="3"/>
        <v/>
      </c>
      <c r="K45" s="86" t="str">
        <f t="shared" si="4"/>
        <v/>
      </c>
    </row>
    <row r="46" spans="2:11" x14ac:dyDescent="0.25">
      <c r="B46" s="132"/>
      <c r="C46" s="140"/>
      <c r="D46" s="135"/>
      <c r="E46" s="149"/>
      <c r="F46" s="18"/>
      <c r="G46" s="110" t="str">
        <f t="shared" si="0"/>
        <v/>
      </c>
      <c r="H46" s="120" t="str">
        <f t="shared" si="1"/>
        <v/>
      </c>
      <c r="I46" s="24" t="str">
        <f t="shared" si="2"/>
        <v/>
      </c>
      <c r="J46" s="123" t="str">
        <f t="shared" si="3"/>
        <v/>
      </c>
      <c r="K46" s="86" t="str">
        <f t="shared" si="4"/>
        <v/>
      </c>
    </row>
    <row r="47" spans="2:11" x14ac:dyDescent="0.25">
      <c r="B47" s="132"/>
      <c r="C47" s="140"/>
      <c r="D47" s="135"/>
      <c r="E47" s="149"/>
      <c r="F47" s="18"/>
      <c r="G47" s="110" t="str">
        <f t="shared" si="0"/>
        <v/>
      </c>
      <c r="H47" s="120" t="str">
        <f t="shared" si="1"/>
        <v/>
      </c>
      <c r="I47" s="24" t="str">
        <f t="shared" si="2"/>
        <v/>
      </c>
      <c r="J47" s="123" t="str">
        <f t="shared" si="3"/>
        <v/>
      </c>
      <c r="K47" s="86" t="str">
        <f t="shared" si="4"/>
        <v/>
      </c>
    </row>
    <row r="48" spans="2:11" x14ac:dyDescent="0.25">
      <c r="B48" s="132"/>
      <c r="C48" s="140"/>
      <c r="D48" s="135"/>
      <c r="E48" s="149"/>
      <c r="F48" s="18"/>
      <c r="G48" s="110" t="str">
        <f t="shared" si="0"/>
        <v/>
      </c>
      <c r="H48" s="120" t="str">
        <f t="shared" si="1"/>
        <v/>
      </c>
      <c r="I48" s="24" t="str">
        <f t="shared" si="2"/>
        <v/>
      </c>
      <c r="J48" s="123" t="str">
        <f t="shared" si="3"/>
        <v/>
      </c>
      <c r="K48" s="86" t="str">
        <f t="shared" si="4"/>
        <v/>
      </c>
    </row>
    <row r="49" spans="2:11" x14ac:dyDescent="0.25">
      <c r="B49" s="132"/>
      <c r="C49" s="140"/>
      <c r="D49" s="135"/>
      <c r="E49" s="149"/>
      <c r="F49" s="18"/>
      <c r="G49" s="110" t="str">
        <f t="shared" si="0"/>
        <v/>
      </c>
      <c r="H49" s="120" t="str">
        <f t="shared" si="1"/>
        <v/>
      </c>
      <c r="I49" s="24" t="str">
        <f t="shared" si="2"/>
        <v/>
      </c>
      <c r="J49" s="123" t="str">
        <f t="shared" si="3"/>
        <v/>
      </c>
      <c r="K49" s="86" t="str">
        <f t="shared" si="4"/>
        <v/>
      </c>
    </row>
    <row r="50" spans="2:11" x14ac:dyDescent="0.25">
      <c r="B50" s="132"/>
      <c r="C50" s="140"/>
      <c r="D50" s="135"/>
      <c r="E50" s="149"/>
      <c r="F50" s="18"/>
      <c r="G50" s="110" t="str">
        <f t="shared" si="0"/>
        <v/>
      </c>
      <c r="H50" s="120" t="str">
        <f t="shared" si="1"/>
        <v/>
      </c>
      <c r="I50" s="24" t="str">
        <f t="shared" si="2"/>
        <v/>
      </c>
      <c r="J50" s="123" t="str">
        <f t="shared" si="3"/>
        <v/>
      </c>
      <c r="K50" s="86" t="str">
        <f t="shared" si="4"/>
        <v/>
      </c>
    </row>
    <row r="51" spans="2:11" x14ac:dyDescent="0.25">
      <c r="B51" s="132"/>
      <c r="C51" s="140"/>
      <c r="D51" s="135"/>
      <c r="E51" s="149"/>
      <c r="F51" s="18"/>
      <c r="G51" s="110" t="str">
        <f t="shared" si="0"/>
        <v/>
      </c>
      <c r="H51" s="120" t="str">
        <f t="shared" si="1"/>
        <v/>
      </c>
      <c r="I51" s="24" t="str">
        <f t="shared" si="2"/>
        <v/>
      </c>
      <c r="J51" s="123" t="str">
        <f t="shared" si="3"/>
        <v/>
      </c>
      <c r="K51" s="86" t="str">
        <f t="shared" si="4"/>
        <v/>
      </c>
    </row>
    <row r="52" spans="2:11" x14ac:dyDescent="0.25">
      <c r="B52" s="132"/>
      <c r="C52" s="140"/>
      <c r="D52" s="135"/>
      <c r="E52" s="149"/>
      <c r="F52" s="18"/>
      <c r="G52" s="110" t="str">
        <f t="shared" si="0"/>
        <v/>
      </c>
      <c r="H52" s="120" t="str">
        <f t="shared" si="1"/>
        <v/>
      </c>
      <c r="I52" s="24" t="str">
        <f t="shared" si="2"/>
        <v/>
      </c>
      <c r="J52" s="123" t="str">
        <f t="shared" si="3"/>
        <v/>
      </c>
      <c r="K52" s="86" t="str">
        <f t="shared" si="4"/>
        <v/>
      </c>
    </row>
    <row r="53" spans="2:11" x14ac:dyDescent="0.25">
      <c r="B53" s="132"/>
      <c r="C53" s="140"/>
      <c r="D53" s="135"/>
      <c r="E53" s="149"/>
      <c r="F53" s="18"/>
      <c r="G53" s="110" t="str">
        <f t="shared" si="0"/>
        <v/>
      </c>
      <c r="H53" s="120" t="str">
        <f t="shared" si="1"/>
        <v/>
      </c>
      <c r="I53" s="24" t="str">
        <f t="shared" si="2"/>
        <v/>
      </c>
      <c r="J53" s="123" t="str">
        <f t="shared" si="3"/>
        <v/>
      </c>
      <c r="K53" s="86" t="str">
        <f t="shared" si="4"/>
        <v/>
      </c>
    </row>
    <row r="54" spans="2:11" x14ac:dyDescent="0.25">
      <c r="B54" s="132"/>
      <c r="C54" s="140"/>
      <c r="D54" s="135"/>
      <c r="E54" s="149"/>
      <c r="F54" s="18"/>
      <c r="G54" s="110" t="str">
        <f t="shared" si="0"/>
        <v/>
      </c>
      <c r="H54" s="120" t="str">
        <f t="shared" si="1"/>
        <v/>
      </c>
      <c r="I54" s="24" t="str">
        <f t="shared" si="2"/>
        <v/>
      </c>
      <c r="J54" s="123" t="str">
        <f t="shared" si="3"/>
        <v/>
      </c>
      <c r="K54" s="86" t="str">
        <f t="shared" si="4"/>
        <v/>
      </c>
    </row>
    <row r="55" spans="2:11" x14ac:dyDescent="0.25">
      <c r="B55" s="132"/>
      <c r="C55" s="140"/>
      <c r="D55" s="135"/>
      <c r="E55" s="149"/>
      <c r="F55" s="18"/>
      <c r="G55" s="110" t="str">
        <f t="shared" si="0"/>
        <v/>
      </c>
      <c r="H55" s="120" t="str">
        <f t="shared" si="1"/>
        <v/>
      </c>
      <c r="I55" s="24" t="str">
        <f t="shared" si="2"/>
        <v/>
      </c>
      <c r="J55" s="123" t="str">
        <f t="shared" si="3"/>
        <v/>
      </c>
      <c r="K55" s="86" t="str">
        <f t="shared" si="4"/>
        <v/>
      </c>
    </row>
    <row r="56" spans="2:11" x14ac:dyDescent="0.25">
      <c r="B56" s="132"/>
      <c r="C56" s="140"/>
      <c r="D56" s="135"/>
      <c r="E56" s="149"/>
      <c r="F56" s="18"/>
      <c r="G56" s="110" t="str">
        <f t="shared" si="0"/>
        <v/>
      </c>
      <c r="H56" s="120" t="str">
        <f t="shared" si="1"/>
        <v/>
      </c>
      <c r="I56" s="24" t="str">
        <f t="shared" si="2"/>
        <v/>
      </c>
      <c r="J56" s="123" t="str">
        <f t="shared" si="3"/>
        <v/>
      </c>
      <c r="K56" s="86" t="str">
        <f t="shared" si="4"/>
        <v/>
      </c>
    </row>
    <row r="57" spans="2:11" x14ac:dyDescent="0.25">
      <c r="B57" s="132"/>
      <c r="C57" s="140"/>
      <c r="D57" s="135"/>
      <c r="E57" s="149"/>
      <c r="F57" s="18"/>
      <c r="G57" s="110" t="str">
        <f t="shared" si="0"/>
        <v/>
      </c>
      <c r="H57" s="120" t="str">
        <f t="shared" si="1"/>
        <v/>
      </c>
      <c r="I57" s="24" t="str">
        <f t="shared" si="2"/>
        <v/>
      </c>
      <c r="J57" s="123" t="str">
        <f t="shared" si="3"/>
        <v/>
      </c>
      <c r="K57" s="86" t="str">
        <f t="shared" si="4"/>
        <v/>
      </c>
    </row>
    <row r="58" spans="2:11" x14ac:dyDescent="0.25">
      <c r="B58" s="132"/>
      <c r="C58" s="140"/>
      <c r="D58" s="135"/>
      <c r="E58" s="149"/>
      <c r="F58" s="18"/>
      <c r="G58" s="110" t="str">
        <f t="shared" si="0"/>
        <v/>
      </c>
      <c r="H58" s="120" t="str">
        <f t="shared" si="1"/>
        <v/>
      </c>
      <c r="I58" s="24" t="str">
        <f t="shared" si="2"/>
        <v/>
      </c>
      <c r="J58" s="123" t="str">
        <f t="shared" si="3"/>
        <v/>
      </c>
      <c r="K58" s="86" t="str">
        <f t="shared" si="4"/>
        <v/>
      </c>
    </row>
    <row r="59" spans="2:11" x14ac:dyDescent="0.25">
      <c r="B59" s="132"/>
      <c r="C59" s="140"/>
      <c r="D59" s="135"/>
      <c r="E59" s="149"/>
      <c r="F59" s="18"/>
      <c r="G59" s="110" t="str">
        <f t="shared" si="0"/>
        <v/>
      </c>
      <c r="H59" s="120" t="str">
        <f t="shared" si="1"/>
        <v/>
      </c>
      <c r="I59" s="24" t="str">
        <f t="shared" si="2"/>
        <v/>
      </c>
      <c r="J59" s="123" t="str">
        <f t="shared" si="3"/>
        <v/>
      </c>
      <c r="K59" s="86" t="str">
        <f t="shared" si="4"/>
        <v/>
      </c>
    </row>
    <row r="60" spans="2:11" x14ac:dyDescent="0.25">
      <c r="B60" s="132"/>
      <c r="C60" s="140"/>
      <c r="D60" s="135"/>
      <c r="E60" s="149"/>
      <c r="F60" s="18"/>
      <c r="G60" s="110" t="str">
        <f t="shared" si="0"/>
        <v/>
      </c>
      <c r="H60" s="120" t="str">
        <f t="shared" si="1"/>
        <v/>
      </c>
      <c r="I60" s="24" t="str">
        <f t="shared" si="2"/>
        <v/>
      </c>
      <c r="J60" s="123" t="str">
        <f t="shared" si="3"/>
        <v/>
      </c>
      <c r="K60" s="86" t="str">
        <f t="shared" si="4"/>
        <v/>
      </c>
    </row>
    <row r="61" spans="2:11" x14ac:dyDescent="0.25">
      <c r="B61" s="132"/>
      <c r="C61" s="140"/>
      <c r="D61" s="135"/>
      <c r="E61" s="149"/>
      <c r="F61" s="18"/>
      <c r="G61" s="110" t="str">
        <f t="shared" si="0"/>
        <v/>
      </c>
      <c r="H61" s="120" t="str">
        <f t="shared" si="1"/>
        <v/>
      </c>
      <c r="I61" s="24" t="str">
        <f t="shared" si="2"/>
        <v/>
      </c>
      <c r="J61" s="123" t="str">
        <f t="shared" si="3"/>
        <v/>
      </c>
      <c r="K61" s="86" t="str">
        <f t="shared" si="4"/>
        <v/>
      </c>
    </row>
    <row r="62" spans="2:11" x14ac:dyDescent="0.25">
      <c r="B62" s="132"/>
      <c r="C62" s="140"/>
      <c r="D62" s="135"/>
      <c r="E62" s="149"/>
      <c r="F62" s="18"/>
      <c r="G62" s="110" t="str">
        <f t="shared" si="0"/>
        <v/>
      </c>
      <c r="H62" s="120" t="str">
        <f t="shared" si="1"/>
        <v/>
      </c>
      <c r="I62" s="24" t="str">
        <f t="shared" si="2"/>
        <v/>
      </c>
      <c r="J62" s="123" t="str">
        <f t="shared" si="3"/>
        <v/>
      </c>
      <c r="K62" s="86" t="str">
        <f t="shared" si="4"/>
        <v/>
      </c>
    </row>
    <row r="63" spans="2:11" x14ac:dyDescent="0.25">
      <c r="B63" s="132"/>
      <c r="C63" s="140"/>
      <c r="D63" s="135"/>
      <c r="E63" s="149"/>
      <c r="F63" s="18"/>
      <c r="G63" s="110" t="str">
        <f t="shared" si="0"/>
        <v/>
      </c>
      <c r="H63" s="120" t="str">
        <f t="shared" si="1"/>
        <v/>
      </c>
      <c r="I63" s="24" t="str">
        <f t="shared" si="2"/>
        <v/>
      </c>
      <c r="J63" s="123" t="str">
        <f t="shared" si="3"/>
        <v/>
      </c>
      <c r="K63" s="86" t="str">
        <f t="shared" si="4"/>
        <v/>
      </c>
    </row>
    <row r="64" spans="2:11" x14ac:dyDescent="0.25">
      <c r="B64" s="132"/>
      <c r="C64" s="140"/>
      <c r="D64" s="135"/>
      <c r="E64" s="149"/>
      <c r="F64" s="18"/>
      <c r="G64" s="110" t="str">
        <f t="shared" si="0"/>
        <v/>
      </c>
      <c r="H64" s="120" t="str">
        <f t="shared" si="1"/>
        <v/>
      </c>
      <c r="I64" s="24" t="str">
        <f t="shared" si="2"/>
        <v/>
      </c>
      <c r="J64" s="123" t="str">
        <f t="shared" si="3"/>
        <v/>
      </c>
      <c r="K64" s="86" t="str">
        <f t="shared" si="4"/>
        <v/>
      </c>
    </row>
    <row r="65" spans="2:11" x14ac:dyDescent="0.25">
      <c r="B65" s="132"/>
      <c r="C65" s="140"/>
      <c r="D65" s="135"/>
      <c r="E65" s="149"/>
      <c r="F65" s="18"/>
      <c r="G65" s="110" t="str">
        <f t="shared" si="0"/>
        <v/>
      </c>
      <c r="H65" s="120" t="str">
        <f t="shared" si="1"/>
        <v/>
      </c>
      <c r="I65" s="24" t="str">
        <f t="shared" si="2"/>
        <v/>
      </c>
      <c r="J65" s="123" t="str">
        <f t="shared" si="3"/>
        <v/>
      </c>
      <c r="K65" s="86" t="str">
        <f t="shared" si="4"/>
        <v/>
      </c>
    </row>
    <row r="66" spans="2:11" x14ac:dyDescent="0.25">
      <c r="B66" s="132"/>
      <c r="C66" s="140"/>
      <c r="D66" s="135"/>
      <c r="E66" s="149"/>
      <c r="F66" s="18"/>
      <c r="G66" s="110" t="str">
        <f t="shared" si="0"/>
        <v/>
      </c>
      <c r="H66" s="120" t="str">
        <f t="shared" si="1"/>
        <v/>
      </c>
      <c r="I66" s="24" t="str">
        <f t="shared" si="2"/>
        <v/>
      </c>
      <c r="J66" s="123" t="str">
        <f t="shared" si="3"/>
        <v/>
      </c>
      <c r="K66" s="86" t="str">
        <f t="shared" si="4"/>
        <v/>
      </c>
    </row>
    <row r="67" spans="2:11" x14ac:dyDescent="0.25">
      <c r="B67" s="132"/>
      <c r="C67" s="140"/>
      <c r="D67" s="135"/>
      <c r="E67" s="149"/>
      <c r="F67" s="18"/>
      <c r="G67" s="110" t="str">
        <f t="shared" si="0"/>
        <v/>
      </c>
      <c r="H67" s="120" t="str">
        <f t="shared" si="1"/>
        <v/>
      </c>
      <c r="I67" s="24" t="str">
        <f t="shared" si="2"/>
        <v/>
      </c>
      <c r="J67" s="123" t="str">
        <f t="shared" si="3"/>
        <v/>
      </c>
      <c r="K67" s="86" t="str">
        <f t="shared" si="4"/>
        <v/>
      </c>
    </row>
    <row r="68" spans="2:11" x14ac:dyDescent="0.25">
      <c r="B68" s="132"/>
      <c r="C68" s="140"/>
      <c r="D68" s="135"/>
      <c r="E68" s="149"/>
      <c r="F68" s="18"/>
      <c r="G68" s="110" t="str">
        <f t="shared" si="0"/>
        <v/>
      </c>
      <c r="H68" s="120" t="str">
        <f t="shared" si="1"/>
        <v/>
      </c>
      <c r="I68" s="24" t="str">
        <f t="shared" si="2"/>
        <v/>
      </c>
      <c r="J68" s="123" t="str">
        <f t="shared" si="3"/>
        <v/>
      </c>
      <c r="K68" s="86" t="str">
        <f t="shared" si="4"/>
        <v/>
      </c>
    </row>
    <row r="69" spans="2:11" x14ac:dyDescent="0.25">
      <c r="B69" s="132"/>
      <c r="C69" s="140"/>
      <c r="D69" s="135"/>
      <c r="E69" s="149"/>
      <c r="F69" s="18"/>
      <c r="G69" s="110" t="str">
        <f t="shared" si="0"/>
        <v/>
      </c>
      <c r="H69" s="120" t="str">
        <f t="shared" si="1"/>
        <v/>
      </c>
      <c r="I69" s="24" t="str">
        <f t="shared" si="2"/>
        <v/>
      </c>
      <c r="J69" s="123" t="str">
        <f t="shared" si="3"/>
        <v/>
      </c>
      <c r="K69" s="86" t="str">
        <f t="shared" si="4"/>
        <v/>
      </c>
    </row>
    <row r="70" spans="2:11" x14ac:dyDescent="0.25">
      <c r="B70" s="132"/>
      <c r="C70" s="140"/>
      <c r="D70" s="135"/>
      <c r="E70" s="149"/>
      <c r="F70" s="18"/>
      <c r="G70" s="110" t="str">
        <f t="shared" si="0"/>
        <v/>
      </c>
      <c r="H70" s="120" t="str">
        <f t="shared" si="1"/>
        <v/>
      </c>
      <c r="I70" s="24" t="str">
        <f t="shared" si="2"/>
        <v/>
      </c>
      <c r="J70" s="123" t="str">
        <f t="shared" si="3"/>
        <v/>
      </c>
      <c r="K70" s="86" t="str">
        <f t="shared" si="4"/>
        <v/>
      </c>
    </row>
    <row r="71" spans="2:11" x14ac:dyDescent="0.25">
      <c r="B71" s="132"/>
      <c r="C71" s="140"/>
      <c r="D71" s="135"/>
      <c r="E71" s="149"/>
      <c r="F71" s="18"/>
      <c r="G71" s="110" t="str">
        <f t="shared" si="0"/>
        <v/>
      </c>
      <c r="H71" s="120" t="str">
        <f t="shared" si="1"/>
        <v/>
      </c>
      <c r="I71" s="24" t="str">
        <f t="shared" si="2"/>
        <v/>
      </c>
      <c r="J71" s="123" t="str">
        <f t="shared" si="3"/>
        <v/>
      </c>
      <c r="K71" s="86" t="str">
        <f t="shared" si="4"/>
        <v/>
      </c>
    </row>
    <row r="72" spans="2:11" x14ac:dyDescent="0.25">
      <c r="B72" s="132"/>
      <c r="C72" s="140"/>
      <c r="D72" s="135"/>
      <c r="E72" s="149"/>
      <c r="F72" s="18"/>
      <c r="G72" s="110" t="str">
        <f t="shared" si="0"/>
        <v/>
      </c>
      <c r="H72" s="120" t="str">
        <f t="shared" si="1"/>
        <v/>
      </c>
      <c r="I72" s="24" t="str">
        <f t="shared" si="2"/>
        <v/>
      </c>
      <c r="J72" s="123" t="str">
        <f t="shared" si="3"/>
        <v/>
      </c>
      <c r="K72" s="86" t="str">
        <f t="shared" si="4"/>
        <v/>
      </c>
    </row>
    <row r="73" spans="2:11" x14ac:dyDescent="0.25">
      <c r="B73" s="132"/>
      <c r="C73" s="140"/>
      <c r="D73" s="135"/>
      <c r="E73" s="149"/>
      <c r="F73" s="18"/>
      <c r="G73" s="110" t="str">
        <f t="shared" si="0"/>
        <v/>
      </c>
      <c r="H73" s="120" t="str">
        <f t="shared" si="1"/>
        <v/>
      </c>
      <c r="I73" s="24" t="str">
        <f t="shared" si="2"/>
        <v/>
      </c>
      <c r="J73" s="123" t="str">
        <f t="shared" si="3"/>
        <v/>
      </c>
      <c r="K73" s="86" t="str">
        <f t="shared" si="4"/>
        <v/>
      </c>
    </row>
    <row r="74" spans="2:11" x14ac:dyDescent="0.25">
      <c r="B74" s="132"/>
      <c r="C74" s="140"/>
      <c r="D74" s="135"/>
      <c r="E74" s="149"/>
      <c r="F74" s="18"/>
      <c r="G74" s="110" t="str">
        <f t="shared" si="0"/>
        <v/>
      </c>
      <c r="H74" s="120" t="str">
        <f t="shared" si="1"/>
        <v/>
      </c>
      <c r="I74" s="24" t="str">
        <f t="shared" si="2"/>
        <v/>
      </c>
      <c r="J74" s="123" t="str">
        <f t="shared" si="3"/>
        <v/>
      </c>
      <c r="K74" s="86" t="str">
        <f t="shared" si="4"/>
        <v/>
      </c>
    </row>
    <row r="75" spans="2:11" x14ac:dyDescent="0.25">
      <c r="B75" s="132"/>
      <c r="C75" s="140"/>
      <c r="D75" s="135"/>
      <c r="E75" s="149"/>
      <c r="F75" s="18"/>
      <c r="G75" s="110" t="str">
        <f t="shared" si="0"/>
        <v/>
      </c>
      <c r="H75" s="120" t="str">
        <f t="shared" si="1"/>
        <v/>
      </c>
      <c r="I75" s="24" t="str">
        <f t="shared" si="2"/>
        <v/>
      </c>
      <c r="J75" s="123" t="str">
        <f t="shared" si="3"/>
        <v/>
      </c>
      <c r="K75" s="86" t="str">
        <f t="shared" si="4"/>
        <v/>
      </c>
    </row>
    <row r="76" spans="2:11" x14ac:dyDescent="0.25">
      <c r="B76" s="132"/>
      <c r="C76" s="140"/>
      <c r="D76" s="135"/>
      <c r="E76" s="149"/>
      <c r="F76" s="18"/>
      <c r="G76" s="110" t="str">
        <f t="shared" si="0"/>
        <v/>
      </c>
      <c r="H76" s="120" t="str">
        <f t="shared" si="1"/>
        <v/>
      </c>
      <c r="I76" s="24" t="str">
        <f t="shared" si="2"/>
        <v/>
      </c>
      <c r="J76" s="123" t="str">
        <f t="shared" si="3"/>
        <v/>
      </c>
      <c r="K76" s="86" t="str">
        <f t="shared" si="4"/>
        <v/>
      </c>
    </row>
    <row r="77" spans="2:11" x14ac:dyDescent="0.25">
      <c r="B77" s="132"/>
      <c r="C77" s="140"/>
      <c r="D77" s="135"/>
      <c r="E77" s="149"/>
      <c r="F77" s="18"/>
      <c r="G77" s="110" t="str">
        <f t="shared" si="0"/>
        <v/>
      </c>
      <c r="H77" s="120" t="str">
        <f t="shared" si="1"/>
        <v/>
      </c>
      <c r="I77" s="24" t="str">
        <f t="shared" si="2"/>
        <v/>
      </c>
      <c r="J77" s="123" t="str">
        <f t="shared" si="3"/>
        <v/>
      </c>
      <c r="K77" s="86" t="str">
        <f t="shared" si="4"/>
        <v/>
      </c>
    </row>
    <row r="78" spans="2:11" x14ac:dyDescent="0.25">
      <c r="B78" s="132"/>
      <c r="C78" s="140"/>
      <c r="D78" s="135"/>
      <c r="E78" s="149"/>
      <c r="F78" s="18"/>
      <c r="G78" s="110" t="str">
        <f t="shared" si="0"/>
        <v/>
      </c>
      <c r="H78" s="120" t="str">
        <f t="shared" si="1"/>
        <v/>
      </c>
      <c r="I78" s="24" t="str">
        <f t="shared" si="2"/>
        <v/>
      </c>
      <c r="J78" s="123" t="str">
        <f t="shared" si="3"/>
        <v/>
      </c>
      <c r="K78" s="86" t="str">
        <f t="shared" si="4"/>
        <v/>
      </c>
    </row>
    <row r="79" spans="2:11" x14ac:dyDescent="0.25">
      <c r="B79" s="132"/>
      <c r="C79" s="140"/>
      <c r="D79" s="135"/>
      <c r="E79" s="149"/>
      <c r="F79" s="18"/>
      <c r="G79" s="110" t="str">
        <f t="shared" si="0"/>
        <v/>
      </c>
      <c r="H79" s="120" t="str">
        <f t="shared" si="1"/>
        <v/>
      </c>
      <c r="I79" s="24" t="str">
        <f t="shared" si="2"/>
        <v/>
      </c>
      <c r="J79" s="123" t="str">
        <f t="shared" si="3"/>
        <v/>
      </c>
      <c r="K79" s="86" t="str">
        <f t="shared" si="4"/>
        <v/>
      </c>
    </row>
    <row r="80" spans="2:11" x14ac:dyDescent="0.25">
      <c r="B80" s="132"/>
      <c r="C80" s="140"/>
      <c r="D80" s="135"/>
      <c r="E80" s="149"/>
      <c r="F80" s="18"/>
      <c r="G80" s="110" t="str">
        <f t="shared" si="0"/>
        <v/>
      </c>
      <c r="H80" s="120" t="str">
        <f t="shared" si="1"/>
        <v/>
      </c>
      <c r="I80" s="24" t="str">
        <f t="shared" si="2"/>
        <v/>
      </c>
      <c r="J80" s="123" t="str">
        <f t="shared" si="3"/>
        <v/>
      </c>
      <c r="K80" s="86" t="str">
        <f t="shared" si="4"/>
        <v/>
      </c>
    </row>
    <row r="81" spans="2:11" x14ac:dyDescent="0.25">
      <c r="B81" s="132"/>
      <c r="C81" s="140"/>
      <c r="D81" s="135"/>
      <c r="E81" s="149"/>
      <c r="F81" s="18"/>
      <c r="G81" s="110" t="str">
        <f t="shared" si="0"/>
        <v/>
      </c>
      <c r="H81" s="120" t="str">
        <f t="shared" si="1"/>
        <v/>
      </c>
      <c r="I81" s="24" t="str">
        <f t="shared" si="2"/>
        <v/>
      </c>
      <c r="J81" s="123" t="str">
        <f t="shared" si="3"/>
        <v/>
      </c>
      <c r="K81" s="86" t="str">
        <f t="shared" si="4"/>
        <v/>
      </c>
    </row>
    <row r="82" spans="2:11" x14ac:dyDescent="0.25">
      <c r="B82" s="132"/>
      <c r="C82" s="140"/>
      <c r="D82" s="135"/>
      <c r="E82" s="149"/>
      <c r="F82" s="18"/>
      <c r="G82" s="110" t="str">
        <f t="shared" si="0"/>
        <v/>
      </c>
      <c r="H82" s="120" t="str">
        <f t="shared" si="1"/>
        <v/>
      </c>
      <c r="I82" s="24" t="str">
        <f t="shared" si="2"/>
        <v/>
      </c>
      <c r="J82" s="123" t="str">
        <f t="shared" si="3"/>
        <v/>
      </c>
      <c r="K82" s="86" t="str">
        <f t="shared" si="4"/>
        <v/>
      </c>
    </row>
    <row r="83" spans="2:11" x14ac:dyDescent="0.25">
      <c r="B83" s="132"/>
      <c r="C83" s="140"/>
      <c r="D83" s="135"/>
      <c r="E83" s="149"/>
      <c r="F83" s="18"/>
      <c r="G83" s="110" t="str">
        <f t="shared" si="0"/>
        <v/>
      </c>
      <c r="H83" s="120" t="str">
        <f t="shared" si="1"/>
        <v/>
      </c>
      <c r="I83" s="24" t="str">
        <f t="shared" si="2"/>
        <v/>
      </c>
      <c r="J83" s="123" t="str">
        <f t="shared" si="3"/>
        <v/>
      </c>
      <c r="K83" s="86" t="str">
        <f t="shared" si="4"/>
        <v/>
      </c>
    </row>
    <row r="84" spans="2:11" x14ac:dyDescent="0.25">
      <c r="B84" s="132"/>
      <c r="C84" s="140"/>
      <c r="D84" s="135"/>
      <c r="E84" s="149"/>
      <c r="F84" s="18"/>
      <c r="G84" s="110" t="str">
        <f t="shared" si="0"/>
        <v/>
      </c>
      <c r="H84" s="120" t="str">
        <f t="shared" si="1"/>
        <v/>
      </c>
      <c r="I84" s="24" t="str">
        <f t="shared" si="2"/>
        <v/>
      </c>
      <c r="J84" s="123" t="str">
        <f t="shared" si="3"/>
        <v/>
      </c>
      <c r="K84" s="86" t="str">
        <f t="shared" si="4"/>
        <v/>
      </c>
    </row>
    <row r="85" spans="2:11" x14ac:dyDescent="0.25">
      <c r="B85" s="132"/>
      <c r="C85" s="140"/>
      <c r="D85" s="135"/>
      <c r="E85" s="149"/>
      <c r="F85" s="18"/>
      <c r="G85" s="110" t="str">
        <f t="shared" si="0"/>
        <v/>
      </c>
      <c r="H85" s="120" t="str">
        <f t="shared" si="1"/>
        <v/>
      </c>
      <c r="I85" s="24" t="str">
        <f t="shared" si="2"/>
        <v/>
      </c>
      <c r="J85" s="123" t="str">
        <f t="shared" si="3"/>
        <v/>
      </c>
      <c r="K85" s="86" t="str">
        <f t="shared" si="4"/>
        <v/>
      </c>
    </row>
    <row r="86" spans="2:11" x14ac:dyDescent="0.25">
      <c r="B86" s="132"/>
      <c r="C86" s="140"/>
      <c r="D86" s="135"/>
      <c r="E86" s="149"/>
      <c r="F86" s="18"/>
      <c r="G86" s="110" t="str">
        <f t="shared" si="0"/>
        <v/>
      </c>
      <c r="H86" s="120" t="str">
        <f t="shared" si="1"/>
        <v/>
      </c>
      <c r="I86" s="24" t="str">
        <f t="shared" si="2"/>
        <v/>
      </c>
      <c r="J86" s="123" t="str">
        <f t="shared" si="3"/>
        <v/>
      </c>
      <c r="K86" s="86" t="str">
        <f t="shared" si="4"/>
        <v/>
      </c>
    </row>
    <row r="87" spans="2:11" x14ac:dyDescent="0.25">
      <c r="B87" s="132"/>
      <c r="C87" s="140"/>
      <c r="D87" s="135"/>
      <c r="E87" s="149"/>
      <c r="F87" s="18"/>
      <c r="G87" s="110" t="str">
        <f t="shared" si="0"/>
        <v/>
      </c>
      <c r="H87" s="120" t="str">
        <f t="shared" si="1"/>
        <v/>
      </c>
      <c r="I87" s="24" t="str">
        <f t="shared" si="2"/>
        <v/>
      </c>
      <c r="J87" s="123" t="str">
        <f t="shared" si="3"/>
        <v/>
      </c>
      <c r="K87" s="86" t="str">
        <f t="shared" si="4"/>
        <v/>
      </c>
    </row>
    <row r="88" spans="2:11" x14ac:dyDescent="0.25">
      <c r="B88" s="132"/>
      <c r="C88" s="140"/>
      <c r="D88" s="135"/>
      <c r="E88" s="149"/>
      <c r="F88" s="18"/>
      <c r="G88" s="110" t="str">
        <f t="shared" si="0"/>
        <v/>
      </c>
      <c r="H88" s="120" t="str">
        <f t="shared" si="1"/>
        <v/>
      </c>
      <c r="I88" s="24" t="str">
        <f t="shared" si="2"/>
        <v/>
      </c>
      <c r="J88" s="123" t="str">
        <f t="shared" si="3"/>
        <v/>
      </c>
      <c r="K88" s="86" t="str">
        <f t="shared" si="4"/>
        <v/>
      </c>
    </row>
    <row r="89" spans="2:11" x14ac:dyDescent="0.25">
      <c r="B89" s="132"/>
      <c r="C89" s="140"/>
      <c r="D89" s="135"/>
      <c r="E89" s="149"/>
      <c r="F89" s="18"/>
      <c r="G89" s="110" t="str">
        <f t="shared" si="0"/>
        <v/>
      </c>
      <c r="H89" s="120" t="str">
        <f t="shared" si="1"/>
        <v/>
      </c>
      <c r="I89" s="24" t="str">
        <f t="shared" si="2"/>
        <v/>
      </c>
      <c r="J89" s="123" t="str">
        <f t="shared" si="3"/>
        <v/>
      </c>
      <c r="K89" s="86" t="str">
        <f t="shared" si="4"/>
        <v/>
      </c>
    </row>
    <row r="90" spans="2:11" x14ac:dyDescent="0.25">
      <c r="B90" s="132"/>
      <c r="C90" s="140"/>
      <c r="D90" s="135"/>
      <c r="E90" s="149"/>
      <c r="F90" s="18"/>
      <c r="G90" s="110" t="str">
        <f t="shared" si="0"/>
        <v/>
      </c>
      <c r="H90" s="120" t="str">
        <f t="shared" si="1"/>
        <v/>
      </c>
      <c r="I90" s="24" t="str">
        <f t="shared" si="2"/>
        <v/>
      </c>
      <c r="J90" s="123" t="str">
        <f t="shared" si="3"/>
        <v/>
      </c>
      <c r="K90" s="86" t="str">
        <f t="shared" si="4"/>
        <v/>
      </c>
    </row>
    <row r="91" spans="2:11" x14ac:dyDescent="0.25">
      <c r="B91" s="132"/>
      <c r="C91" s="140"/>
      <c r="D91" s="135"/>
      <c r="E91" s="149"/>
      <c r="F91" s="18"/>
      <c r="G91" s="110" t="str">
        <f t="shared" si="0"/>
        <v/>
      </c>
      <c r="H91" s="120" t="str">
        <f t="shared" si="1"/>
        <v/>
      </c>
      <c r="I91" s="24" t="str">
        <f t="shared" si="2"/>
        <v/>
      </c>
      <c r="J91" s="123" t="str">
        <f t="shared" si="3"/>
        <v/>
      </c>
      <c r="K91" s="86" t="str">
        <f t="shared" si="4"/>
        <v/>
      </c>
    </row>
    <row r="92" spans="2:11" x14ac:dyDescent="0.25">
      <c r="B92" s="132"/>
      <c r="C92" s="140"/>
      <c r="D92" s="135"/>
      <c r="E92" s="149"/>
      <c r="F92" s="18"/>
      <c r="G92" s="110" t="str">
        <f t="shared" si="0"/>
        <v/>
      </c>
      <c r="H92" s="120" t="str">
        <f t="shared" si="1"/>
        <v/>
      </c>
      <c r="I92" s="24" t="str">
        <f t="shared" si="2"/>
        <v/>
      </c>
      <c r="J92" s="123" t="str">
        <f t="shared" si="3"/>
        <v/>
      </c>
      <c r="K92" s="86" t="str">
        <f t="shared" si="4"/>
        <v/>
      </c>
    </row>
    <row r="93" spans="2:11" x14ac:dyDescent="0.25">
      <c r="B93" s="132"/>
      <c r="C93" s="140"/>
      <c r="D93" s="135"/>
      <c r="E93" s="149"/>
      <c r="F93" s="18"/>
      <c r="G93" s="110" t="str">
        <f t="shared" si="0"/>
        <v/>
      </c>
      <c r="H93" s="120" t="str">
        <f t="shared" si="1"/>
        <v/>
      </c>
      <c r="I93" s="24" t="str">
        <f t="shared" si="2"/>
        <v/>
      </c>
      <c r="J93" s="123" t="str">
        <f t="shared" si="3"/>
        <v/>
      </c>
      <c r="K93" s="86" t="str">
        <f t="shared" si="4"/>
        <v/>
      </c>
    </row>
    <row r="94" spans="2:11" x14ac:dyDescent="0.25">
      <c r="B94" s="132"/>
      <c r="C94" s="140"/>
      <c r="D94" s="135"/>
      <c r="E94" s="149"/>
      <c r="F94" s="18"/>
      <c r="G94" s="110" t="str">
        <f t="shared" si="0"/>
        <v/>
      </c>
      <c r="H94" s="120" t="str">
        <f t="shared" si="1"/>
        <v/>
      </c>
      <c r="I94" s="24" t="str">
        <f t="shared" si="2"/>
        <v/>
      </c>
      <c r="J94" s="123" t="str">
        <f t="shared" si="3"/>
        <v/>
      </c>
      <c r="K94" s="86" t="str">
        <f t="shared" si="4"/>
        <v/>
      </c>
    </row>
    <row r="95" spans="2:11" x14ac:dyDescent="0.25">
      <c r="B95" s="132"/>
      <c r="C95" s="140"/>
      <c r="D95" s="135"/>
      <c r="E95" s="149"/>
      <c r="F95" s="18"/>
      <c r="G95" s="110" t="str">
        <f t="shared" si="0"/>
        <v/>
      </c>
      <c r="H95" s="120" t="str">
        <f t="shared" si="1"/>
        <v/>
      </c>
      <c r="I95" s="24" t="str">
        <f t="shared" si="2"/>
        <v/>
      </c>
      <c r="J95" s="123" t="str">
        <f t="shared" si="3"/>
        <v/>
      </c>
      <c r="K95" s="86" t="str">
        <f t="shared" si="4"/>
        <v/>
      </c>
    </row>
    <row r="96" spans="2:11" x14ac:dyDescent="0.25">
      <c r="B96" s="132"/>
      <c r="C96" s="140"/>
      <c r="D96" s="135"/>
      <c r="E96" s="149"/>
      <c r="F96" s="18"/>
      <c r="G96" s="110" t="str">
        <f t="shared" si="0"/>
        <v/>
      </c>
      <c r="H96" s="120" t="str">
        <f t="shared" si="1"/>
        <v/>
      </c>
      <c r="I96" s="24" t="str">
        <f t="shared" si="2"/>
        <v/>
      </c>
      <c r="J96" s="123" t="str">
        <f t="shared" si="3"/>
        <v/>
      </c>
      <c r="K96" s="86" t="str">
        <f t="shared" si="4"/>
        <v/>
      </c>
    </row>
    <row r="97" spans="2:11" x14ac:dyDescent="0.25">
      <c r="B97" s="132"/>
      <c r="C97" s="140"/>
      <c r="D97" s="135"/>
      <c r="E97" s="149"/>
      <c r="F97" s="18"/>
      <c r="G97" s="110" t="str">
        <f t="shared" si="0"/>
        <v/>
      </c>
      <c r="H97" s="120" t="str">
        <f t="shared" si="1"/>
        <v/>
      </c>
      <c r="I97" s="24" t="str">
        <f t="shared" si="2"/>
        <v/>
      </c>
      <c r="J97" s="123" t="str">
        <f t="shared" si="3"/>
        <v/>
      </c>
      <c r="K97" s="86" t="str">
        <f t="shared" si="4"/>
        <v/>
      </c>
    </row>
    <row r="98" spans="2:11" x14ac:dyDescent="0.25">
      <c r="B98" s="132"/>
      <c r="C98" s="140"/>
      <c r="D98" s="135"/>
      <c r="E98" s="149"/>
      <c r="F98" s="18"/>
      <c r="G98" s="110" t="str">
        <f t="shared" si="0"/>
        <v/>
      </c>
      <c r="H98" s="120" t="str">
        <f t="shared" si="1"/>
        <v/>
      </c>
      <c r="I98" s="24" t="str">
        <f t="shared" si="2"/>
        <v/>
      </c>
      <c r="J98" s="123" t="str">
        <f t="shared" si="3"/>
        <v/>
      </c>
      <c r="K98" s="86" t="str">
        <f t="shared" si="4"/>
        <v/>
      </c>
    </row>
    <row r="99" spans="2:11" x14ac:dyDescent="0.25">
      <c r="B99" s="132"/>
      <c r="C99" s="140"/>
      <c r="D99" s="135"/>
      <c r="E99" s="149"/>
      <c r="F99" s="18"/>
      <c r="G99" s="110" t="str">
        <f t="shared" ref="G99:G133" si="5">IF(AND(B99&lt;&gt;"",C99&lt;&gt;"",D99&lt;&gt;"",E99&lt;&gt;""),IF(E99&gt;5,5,0),"")</f>
        <v/>
      </c>
      <c r="H99" s="120" t="str">
        <f t="shared" ref="H99:H133" si="6">IF(AND(B99&lt;&gt;"",C99&lt;&gt;"",D99&lt;&gt;"",E99&lt;&gt;""),VLOOKUP(G99,$B$13:$E$15,C99+3,0),"")</f>
        <v/>
      </c>
      <c r="I99" s="24" t="str">
        <f t="shared" ref="I99:I133" si="7">IF(AND(B99&lt;&gt;"",C99&lt;&gt;"",D99&lt;&gt;"",E99&lt;&gt;""),VLOOKUP(G99,$B$19:$E$21,C99+3,0),"")</f>
        <v/>
      </c>
      <c r="J99" s="123" t="str">
        <f t="shared" ref="J99:J133" si="8">IF(AND(B99&lt;&gt;"",C99&lt;&gt;"",D99&lt;&gt;"",E99&lt;&gt;""),MIN(1,H99+I99*(MAX(1,E99)-G99)),"")</f>
        <v/>
      </c>
      <c r="K99" s="86" t="str">
        <f t="shared" ref="K99:K133" si="9">IF(AND(B99&lt;&gt;"",C99&lt;&gt;"",D99&lt;&gt;"",E99&lt;&gt;""),D99*J99,"")</f>
        <v/>
      </c>
    </row>
    <row r="100" spans="2:11" x14ac:dyDescent="0.25">
      <c r="B100" s="132"/>
      <c r="C100" s="140"/>
      <c r="D100" s="135"/>
      <c r="E100" s="149"/>
      <c r="F100" s="18"/>
      <c r="G100" s="110" t="str">
        <f t="shared" si="5"/>
        <v/>
      </c>
      <c r="H100" s="120" t="str">
        <f t="shared" si="6"/>
        <v/>
      </c>
      <c r="I100" s="24" t="str">
        <f t="shared" si="7"/>
        <v/>
      </c>
      <c r="J100" s="123" t="str">
        <f t="shared" si="8"/>
        <v/>
      </c>
      <c r="K100" s="86" t="str">
        <f t="shared" si="9"/>
        <v/>
      </c>
    </row>
    <row r="101" spans="2:11" x14ac:dyDescent="0.25">
      <c r="B101" s="132"/>
      <c r="C101" s="140"/>
      <c r="D101" s="135"/>
      <c r="E101" s="149"/>
      <c r="F101" s="18"/>
      <c r="G101" s="110" t="str">
        <f t="shared" si="5"/>
        <v/>
      </c>
      <c r="H101" s="120" t="str">
        <f t="shared" si="6"/>
        <v/>
      </c>
      <c r="I101" s="24" t="str">
        <f t="shared" si="7"/>
        <v/>
      </c>
      <c r="J101" s="123" t="str">
        <f t="shared" si="8"/>
        <v/>
      </c>
      <c r="K101" s="86" t="str">
        <f t="shared" si="9"/>
        <v/>
      </c>
    </row>
    <row r="102" spans="2:11" x14ac:dyDescent="0.25">
      <c r="B102" s="132"/>
      <c r="C102" s="140"/>
      <c r="D102" s="135"/>
      <c r="E102" s="149"/>
      <c r="F102" s="18"/>
      <c r="G102" s="110" t="str">
        <f t="shared" si="5"/>
        <v/>
      </c>
      <c r="H102" s="120" t="str">
        <f t="shared" si="6"/>
        <v/>
      </c>
      <c r="I102" s="24" t="str">
        <f t="shared" si="7"/>
        <v/>
      </c>
      <c r="J102" s="123" t="str">
        <f t="shared" si="8"/>
        <v/>
      </c>
      <c r="K102" s="86" t="str">
        <f t="shared" si="9"/>
        <v/>
      </c>
    </row>
    <row r="103" spans="2:11" x14ac:dyDescent="0.25">
      <c r="B103" s="132"/>
      <c r="C103" s="140"/>
      <c r="D103" s="135"/>
      <c r="E103" s="149"/>
      <c r="F103" s="18"/>
      <c r="G103" s="110" t="str">
        <f t="shared" si="5"/>
        <v/>
      </c>
      <c r="H103" s="120" t="str">
        <f t="shared" si="6"/>
        <v/>
      </c>
      <c r="I103" s="24" t="str">
        <f t="shared" si="7"/>
        <v/>
      </c>
      <c r="J103" s="123" t="str">
        <f t="shared" si="8"/>
        <v/>
      </c>
      <c r="K103" s="86" t="str">
        <f t="shared" si="9"/>
        <v/>
      </c>
    </row>
    <row r="104" spans="2:11" x14ac:dyDescent="0.25">
      <c r="B104" s="132"/>
      <c r="C104" s="140"/>
      <c r="D104" s="135"/>
      <c r="E104" s="149"/>
      <c r="F104" s="18"/>
      <c r="G104" s="110" t="str">
        <f t="shared" si="5"/>
        <v/>
      </c>
      <c r="H104" s="120" t="str">
        <f t="shared" si="6"/>
        <v/>
      </c>
      <c r="I104" s="24" t="str">
        <f t="shared" si="7"/>
        <v/>
      </c>
      <c r="J104" s="123" t="str">
        <f t="shared" si="8"/>
        <v/>
      </c>
      <c r="K104" s="86" t="str">
        <f t="shared" si="9"/>
        <v/>
      </c>
    </row>
    <row r="105" spans="2:11" x14ac:dyDescent="0.25">
      <c r="B105" s="132"/>
      <c r="C105" s="140"/>
      <c r="D105" s="135"/>
      <c r="E105" s="149"/>
      <c r="F105" s="18"/>
      <c r="G105" s="110" t="str">
        <f t="shared" si="5"/>
        <v/>
      </c>
      <c r="H105" s="120" t="str">
        <f t="shared" si="6"/>
        <v/>
      </c>
      <c r="I105" s="24" t="str">
        <f t="shared" si="7"/>
        <v/>
      </c>
      <c r="J105" s="123" t="str">
        <f t="shared" si="8"/>
        <v/>
      </c>
      <c r="K105" s="86" t="str">
        <f t="shared" si="9"/>
        <v/>
      </c>
    </row>
    <row r="106" spans="2:11" x14ac:dyDescent="0.25">
      <c r="B106" s="132"/>
      <c r="C106" s="140"/>
      <c r="D106" s="135"/>
      <c r="E106" s="149"/>
      <c r="F106" s="18"/>
      <c r="G106" s="110" t="str">
        <f t="shared" si="5"/>
        <v/>
      </c>
      <c r="H106" s="120" t="str">
        <f t="shared" si="6"/>
        <v/>
      </c>
      <c r="I106" s="24" t="str">
        <f t="shared" si="7"/>
        <v/>
      </c>
      <c r="J106" s="123" t="str">
        <f t="shared" si="8"/>
        <v/>
      </c>
      <c r="K106" s="86" t="str">
        <f t="shared" si="9"/>
        <v/>
      </c>
    </row>
    <row r="107" spans="2:11" x14ac:dyDescent="0.25">
      <c r="B107" s="132"/>
      <c r="C107" s="140"/>
      <c r="D107" s="135"/>
      <c r="E107" s="149"/>
      <c r="F107" s="18"/>
      <c r="G107" s="110" t="str">
        <f t="shared" si="5"/>
        <v/>
      </c>
      <c r="H107" s="120" t="str">
        <f t="shared" si="6"/>
        <v/>
      </c>
      <c r="I107" s="24" t="str">
        <f t="shared" si="7"/>
        <v/>
      </c>
      <c r="J107" s="123" t="str">
        <f t="shared" si="8"/>
        <v/>
      </c>
      <c r="K107" s="86" t="str">
        <f t="shared" si="9"/>
        <v/>
      </c>
    </row>
    <row r="108" spans="2:11" x14ac:dyDescent="0.25">
      <c r="B108" s="132"/>
      <c r="C108" s="140"/>
      <c r="D108" s="135"/>
      <c r="E108" s="149"/>
      <c r="F108" s="18"/>
      <c r="G108" s="110" t="str">
        <f t="shared" si="5"/>
        <v/>
      </c>
      <c r="H108" s="120" t="str">
        <f t="shared" si="6"/>
        <v/>
      </c>
      <c r="I108" s="24" t="str">
        <f t="shared" si="7"/>
        <v/>
      </c>
      <c r="J108" s="123" t="str">
        <f t="shared" si="8"/>
        <v/>
      </c>
      <c r="K108" s="86" t="str">
        <f t="shared" si="9"/>
        <v/>
      </c>
    </row>
    <row r="109" spans="2:11" x14ac:dyDescent="0.25">
      <c r="B109" s="132"/>
      <c r="C109" s="140"/>
      <c r="D109" s="135"/>
      <c r="E109" s="149"/>
      <c r="F109" s="18"/>
      <c r="G109" s="110" t="str">
        <f t="shared" si="5"/>
        <v/>
      </c>
      <c r="H109" s="120" t="str">
        <f t="shared" si="6"/>
        <v/>
      </c>
      <c r="I109" s="24" t="str">
        <f t="shared" si="7"/>
        <v/>
      </c>
      <c r="J109" s="123" t="str">
        <f t="shared" si="8"/>
        <v/>
      </c>
      <c r="K109" s="86" t="str">
        <f t="shared" si="9"/>
        <v/>
      </c>
    </row>
    <row r="110" spans="2:11" x14ac:dyDescent="0.25">
      <c r="B110" s="132"/>
      <c r="C110" s="140"/>
      <c r="D110" s="135"/>
      <c r="E110" s="149"/>
      <c r="F110" s="18"/>
      <c r="G110" s="110" t="str">
        <f t="shared" si="5"/>
        <v/>
      </c>
      <c r="H110" s="120" t="str">
        <f t="shared" si="6"/>
        <v/>
      </c>
      <c r="I110" s="24" t="str">
        <f t="shared" si="7"/>
        <v/>
      </c>
      <c r="J110" s="123" t="str">
        <f t="shared" si="8"/>
        <v/>
      </c>
      <c r="K110" s="86" t="str">
        <f t="shared" si="9"/>
        <v/>
      </c>
    </row>
    <row r="111" spans="2:11" x14ac:dyDescent="0.25">
      <c r="B111" s="132"/>
      <c r="C111" s="140"/>
      <c r="D111" s="135"/>
      <c r="E111" s="149"/>
      <c r="F111" s="18"/>
      <c r="G111" s="110" t="str">
        <f t="shared" si="5"/>
        <v/>
      </c>
      <c r="H111" s="120" t="str">
        <f t="shared" si="6"/>
        <v/>
      </c>
      <c r="I111" s="24" t="str">
        <f t="shared" si="7"/>
        <v/>
      </c>
      <c r="J111" s="123" t="str">
        <f t="shared" si="8"/>
        <v/>
      </c>
      <c r="K111" s="86" t="str">
        <f t="shared" si="9"/>
        <v/>
      </c>
    </row>
    <row r="112" spans="2:11" x14ac:dyDescent="0.25">
      <c r="B112" s="132"/>
      <c r="C112" s="140"/>
      <c r="D112" s="135"/>
      <c r="E112" s="149"/>
      <c r="F112" s="18"/>
      <c r="G112" s="110" t="str">
        <f t="shared" si="5"/>
        <v/>
      </c>
      <c r="H112" s="120" t="str">
        <f t="shared" si="6"/>
        <v/>
      </c>
      <c r="I112" s="24" t="str">
        <f t="shared" si="7"/>
        <v/>
      </c>
      <c r="J112" s="123" t="str">
        <f t="shared" si="8"/>
        <v/>
      </c>
      <c r="K112" s="86" t="str">
        <f t="shared" si="9"/>
        <v/>
      </c>
    </row>
    <row r="113" spans="2:11" x14ac:dyDescent="0.25">
      <c r="B113" s="132"/>
      <c r="C113" s="140"/>
      <c r="D113" s="135"/>
      <c r="E113" s="149"/>
      <c r="F113" s="18"/>
      <c r="G113" s="110" t="str">
        <f t="shared" si="5"/>
        <v/>
      </c>
      <c r="H113" s="120" t="str">
        <f t="shared" si="6"/>
        <v/>
      </c>
      <c r="I113" s="24" t="str">
        <f t="shared" si="7"/>
        <v/>
      </c>
      <c r="J113" s="123" t="str">
        <f t="shared" si="8"/>
        <v/>
      </c>
      <c r="K113" s="86" t="str">
        <f t="shared" si="9"/>
        <v/>
      </c>
    </row>
    <row r="114" spans="2:11" x14ac:dyDescent="0.25">
      <c r="B114" s="132"/>
      <c r="C114" s="140"/>
      <c r="D114" s="135"/>
      <c r="E114" s="149"/>
      <c r="F114" s="18"/>
      <c r="G114" s="110" t="str">
        <f t="shared" si="5"/>
        <v/>
      </c>
      <c r="H114" s="120" t="str">
        <f t="shared" si="6"/>
        <v/>
      </c>
      <c r="I114" s="24" t="str">
        <f t="shared" si="7"/>
        <v/>
      </c>
      <c r="J114" s="123" t="str">
        <f t="shared" si="8"/>
        <v/>
      </c>
      <c r="K114" s="86" t="str">
        <f t="shared" si="9"/>
        <v/>
      </c>
    </row>
    <row r="115" spans="2:11" x14ac:dyDescent="0.25">
      <c r="B115" s="132"/>
      <c r="C115" s="140"/>
      <c r="D115" s="135"/>
      <c r="E115" s="149"/>
      <c r="F115" s="18"/>
      <c r="G115" s="110" t="str">
        <f t="shared" si="5"/>
        <v/>
      </c>
      <c r="H115" s="120" t="str">
        <f t="shared" si="6"/>
        <v/>
      </c>
      <c r="I115" s="24" t="str">
        <f t="shared" si="7"/>
        <v/>
      </c>
      <c r="J115" s="123" t="str">
        <f t="shared" si="8"/>
        <v/>
      </c>
      <c r="K115" s="86" t="str">
        <f t="shared" si="9"/>
        <v/>
      </c>
    </row>
    <row r="116" spans="2:11" x14ac:dyDescent="0.25">
      <c r="B116" s="132"/>
      <c r="C116" s="140"/>
      <c r="D116" s="135"/>
      <c r="E116" s="149"/>
      <c r="F116" s="18"/>
      <c r="G116" s="110" t="str">
        <f t="shared" si="5"/>
        <v/>
      </c>
      <c r="H116" s="120" t="str">
        <f t="shared" si="6"/>
        <v/>
      </c>
      <c r="I116" s="24" t="str">
        <f t="shared" si="7"/>
        <v/>
      </c>
      <c r="J116" s="123" t="str">
        <f t="shared" si="8"/>
        <v/>
      </c>
      <c r="K116" s="86" t="str">
        <f t="shared" si="9"/>
        <v/>
      </c>
    </row>
    <row r="117" spans="2:11" x14ac:dyDescent="0.25">
      <c r="B117" s="132"/>
      <c r="C117" s="140"/>
      <c r="D117" s="135"/>
      <c r="E117" s="149"/>
      <c r="F117" s="18"/>
      <c r="G117" s="110" t="str">
        <f t="shared" si="5"/>
        <v/>
      </c>
      <c r="H117" s="120" t="str">
        <f t="shared" si="6"/>
        <v/>
      </c>
      <c r="I117" s="24" t="str">
        <f t="shared" si="7"/>
        <v/>
      </c>
      <c r="J117" s="123" t="str">
        <f t="shared" si="8"/>
        <v/>
      </c>
      <c r="K117" s="86" t="str">
        <f t="shared" si="9"/>
        <v/>
      </c>
    </row>
    <row r="118" spans="2:11" x14ac:dyDescent="0.25">
      <c r="B118" s="132"/>
      <c r="C118" s="140"/>
      <c r="D118" s="135"/>
      <c r="E118" s="149"/>
      <c r="F118" s="18"/>
      <c r="G118" s="110" t="str">
        <f t="shared" si="5"/>
        <v/>
      </c>
      <c r="H118" s="120" t="str">
        <f t="shared" si="6"/>
        <v/>
      </c>
      <c r="I118" s="24" t="str">
        <f t="shared" si="7"/>
        <v/>
      </c>
      <c r="J118" s="123" t="str">
        <f t="shared" si="8"/>
        <v/>
      </c>
      <c r="K118" s="86" t="str">
        <f t="shared" si="9"/>
        <v/>
      </c>
    </row>
    <row r="119" spans="2:11" x14ac:dyDescent="0.25">
      <c r="B119" s="132"/>
      <c r="C119" s="140"/>
      <c r="D119" s="135"/>
      <c r="E119" s="149"/>
      <c r="F119" s="18"/>
      <c r="G119" s="110" t="str">
        <f t="shared" si="5"/>
        <v/>
      </c>
      <c r="H119" s="120" t="str">
        <f t="shared" si="6"/>
        <v/>
      </c>
      <c r="I119" s="24" t="str">
        <f t="shared" si="7"/>
        <v/>
      </c>
      <c r="J119" s="123" t="str">
        <f t="shared" si="8"/>
        <v/>
      </c>
      <c r="K119" s="86" t="str">
        <f t="shared" si="9"/>
        <v/>
      </c>
    </row>
    <row r="120" spans="2:11" x14ac:dyDescent="0.25">
      <c r="B120" s="132"/>
      <c r="C120" s="140"/>
      <c r="D120" s="135"/>
      <c r="E120" s="149"/>
      <c r="F120" s="18"/>
      <c r="G120" s="110" t="str">
        <f t="shared" si="5"/>
        <v/>
      </c>
      <c r="H120" s="120" t="str">
        <f t="shared" si="6"/>
        <v/>
      </c>
      <c r="I120" s="24" t="str">
        <f t="shared" si="7"/>
        <v/>
      </c>
      <c r="J120" s="123" t="str">
        <f t="shared" si="8"/>
        <v/>
      </c>
      <c r="K120" s="86" t="str">
        <f t="shared" si="9"/>
        <v/>
      </c>
    </row>
    <row r="121" spans="2:11" x14ac:dyDescent="0.25">
      <c r="B121" s="132"/>
      <c r="C121" s="140"/>
      <c r="D121" s="135"/>
      <c r="E121" s="149"/>
      <c r="F121" s="18"/>
      <c r="G121" s="110" t="str">
        <f t="shared" si="5"/>
        <v/>
      </c>
      <c r="H121" s="120" t="str">
        <f t="shared" si="6"/>
        <v/>
      </c>
      <c r="I121" s="24" t="str">
        <f t="shared" si="7"/>
        <v/>
      </c>
      <c r="J121" s="123" t="str">
        <f t="shared" si="8"/>
        <v/>
      </c>
      <c r="K121" s="86" t="str">
        <f t="shared" si="9"/>
        <v/>
      </c>
    </row>
    <row r="122" spans="2:11" x14ac:dyDescent="0.25">
      <c r="B122" s="132"/>
      <c r="C122" s="140"/>
      <c r="D122" s="135"/>
      <c r="E122" s="149"/>
      <c r="F122" s="18"/>
      <c r="G122" s="110" t="str">
        <f t="shared" si="5"/>
        <v/>
      </c>
      <c r="H122" s="120" t="str">
        <f t="shared" si="6"/>
        <v/>
      </c>
      <c r="I122" s="24" t="str">
        <f t="shared" si="7"/>
        <v/>
      </c>
      <c r="J122" s="123" t="str">
        <f t="shared" si="8"/>
        <v/>
      </c>
      <c r="K122" s="86" t="str">
        <f t="shared" si="9"/>
        <v/>
      </c>
    </row>
    <row r="123" spans="2:11" x14ac:dyDescent="0.25">
      <c r="B123" s="132"/>
      <c r="C123" s="140"/>
      <c r="D123" s="135"/>
      <c r="E123" s="149"/>
      <c r="F123" s="18"/>
      <c r="G123" s="110" t="str">
        <f t="shared" si="5"/>
        <v/>
      </c>
      <c r="H123" s="120" t="str">
        <f t="shared" si="6"/>
        <v/>
      </c>
      <c r="I123" s="24" t="str">
        <f t="shared" si="7"/>
        <v/>
      </c>
      <c r="J123" s="123" t="str">
        <f t="shared" si="8"/>
        <v/>
      </c>
      <c r="K123" s="86" t="str">
        <f t="shared" si="9"/>
        <v/>
      </c>
    </row>
    <row r="124" spans="2:11" x14ac:dyDescent="0.25">
      <c r="B124" s="132"/>
      <c r="C124" s="140"/>
      <c r="D124" s="135"/>
      <c r="E124" s="149"/>
      <c r="F124" s="18"/>
      <c r="G124" s="110" t="str">
        <f t="shared" si="5"/>
        <v/>
      </c>
      <c r="H124" s="120" t="str">
        <f t="shared" si="6"/>
        <v/>
      </c>
      <c r="I124" s="24" t="str">
        <f t="shared" si="7"/>
        <v/>
      </c>
      <c r="J124" s="123" t="str">
        <f t="shared" si="8"/>
        <v/>
      </c>
      <c r="K124" s="86" t="str">
        <f t="shared" si="9"/>
        <v/>
      </c>
    </row>
    <row r="125" spans="2:11" x14ac:dyDescent="0.25">
      <c r="B125" s="132"/>
      <c r="C125" s="140"/>
      <c r="D125" s="135"/>
      <c r="E125" s="149"/>
      <c r="F125" s="18"/>
      <c r="G125" s="110" t="str">
        <f t="shared" si="5"/>
        <v/>
      </c>
      <c r="H125" s="120" t="str">
        <f t="shared" si="6"/>
        <v/>
      </c>
      <c r="I125" s="24" t="str">
        <f t="shared" si="7"/>
        <v/>
      </c>
      <c r="J125" s="123" t="str">
        <f t="shared" si="8"/>
        <v/>
      </c>
      <c r="K125" s="86" t="str">
        <f t="shared" si="9"/>
        <v/>
      </c>
    </row>
    <row r="126" spans="2:11" x14ac:dyDescent="0.25">
      <c r="B126" s="132"/>
      <c r="C126" s="140"/>
      <c r="D126" s="135"/>
      <c r="E126" s="149"/>
      <c r="F126" s="18"/>
      <c r="G126" s="110" t="str">
        <f t="shared" si="5"/>
        <v/>
      </c>
      <c r="H126" s="120" t="str">
        <f t="shared" si="6"/>
        <v/>
      </c>
      <c r="I126" s="24" t="str">
        <f t="shared" si="7"/>
        <v/>
      </c>
      <c r="J126" s="123" t="str">
        <f t="shared" si="8"/>
        <v/>
      </c>
      <c r="K126" s="86" t="str">
        <f t="shared" si="9"/>
        <v/>
      </c>
    </row>
    <row r="127" spans="2:11" x14ac:dyDescent="0.25">
      <c r="B127" s="132"/>
      <c r="C127" s="140"/>
      <c r="D127" s="135"/>
      <c r="E127" s="149"/>
      <c r="F127" s="18"/>
      <c r="G127" s="110" t="str">
        <f t="shared" si="5"/>
        <v/>
      </c>
      <c r="H127" s="120" t="str">
        <f t="shared" si="6"/>
        <v/>
      </c>
      <c r="I127" s="24" t="str">
        <f t="shared" si="7"/>
        <v/>
      </c>
      <c r="J127" s="123" t="str">
        <f t="shared" si="8"/>
        <v/>
      </c>
      <c r="K127" s="86" t="str">
        <f t="shared" si="9"/>
        <v/>
      </c>
    </row>
    <row r="128" spans="2:11" x14ac:dyDescent="0.25">
      <c r="B128" s="132"/>
      <c r="C128" s="140"/>
      <c r="D128" s="135"/>
      <c r="E128" s="149"/>
      <c r="F128" s="18"/>
      <c r="G128" s="110" t="str">
        <f t="shared" si="5"/>
        <v/>
      </c>
      <c r="H128" s="120" t="str">
        <f t="shared" si="6"/>
        <v/>
      </c>
      <c r="I128" s="24" t="str">
        <f t="shared" si="7"/>
        <v/>
      </c>
      <c r="J128" s="123" t="str">
        <f t="shared" si="8"/>
        <v/>
      </c>
      <c r="K128" s="86" t="str">
        <f t="shared" si="9"/>
        <v/>
      </c>
    </row>
    <row r="129" spans="2:11" x14ac:dyDescent="0.25">
      <c r="B129" s="132"/>
      <c r="C129" s="140"/>
      <c r="D129" s="135"/>
      <c r="E129" s="149"/>
      <c r="F129" s="18"/>
      <c r="G129" s="110" t="str">
        <f t="shared" si="5"/>
        <v/>
      </c>
      <c r="H129" s="120" t="str">
        <f t="shared" si="6"/>
        <v/>
      </c>
      <c r="I129" s="24" t="str">
        <f t="shared" si="7"/>
        <v/>
      </c>
      <c r="J129" s="123" t="str">
        <f t="shared" si="8"/>
        <v/>
      </c>
      <c r="K129" s="86" t="str">
        <f t="shared" si="9"/>
        <v/>
      </c>
    </row>
    <row r="130" spans="2:11" x14ac:dyDescent="0.25">
      <c r="B130" s="132"/>
      <c r="C130" s="140"/>
      <c r="D130" s="135"/>
      <c r="E130" s="149"/>
      <c r="F130" s="18"/>
      <c r="G130" s="110" t="str">
        <f t="shared" si="5"/>
        <v/>
      </c>
      <c r="H130" s="120" t="str">
        <f t="shared" si="6"/>
        <v/>
      </c>
      <c r="I130" s="24" t="str">
        <f t="shared" si="7"/>
        <v/>
      </c>
      <c r="J130" s="123" t="str">
        <f t="shared" si="8"/>
        <v/>
      </c>
      <c r="K130" s="86" t="str">
        <f t="shared" si="9"/>
        <v/>
      </c>
    </row>
    <row r="131" spans="2:11" x14ac:dyDescent="0.25">
      <c r="B131" s="132"/>
      <c r="C131" s="140"/>
      <c r="D131" s="135"/>
      <c r="E131" s="149"/>
      <c r="F131" s="18"/>
      <c r="G131" s="110" t="str">
        <f t="shared" si="5"/>
        <v/>
      </c>
      <c r="H131" s="120" t="str">
        <f t="shared" si="6"/>
        <v/>
      </c>
      <c r="I131" s="24" t="str">
        <f t="shared" si="7"/>
        <v/>
      </c>
      <c r="J131" s="123" t="str">
        <f t="shared" si="8"/>
        <v/>
      </c>
      <c r="K131" s="86" t="str">
        <f t="shared" si="9"/>
        <v/>
      </c>
    </row>
    <row r="132" spans="2:11" x14ac:dyDescent="0.25">
      <c r="B132" s="132"/>
      <c r="C132" s="140"/>
      <c r="D132" s="135"/>
      <c r="E132" s="149"/>
      <c r="F132" s="18"/>
      <c r="G132" s="110" t="str">
        <f t="shared" si="5"/>
        <v/>
      </c>
      <c r="H132" s="120" t="str">
        <f t="shared" si="6"/>
        <v/>
      </c>
      <c r="I132" s="24" t="str">
        <f t="shared" si="7"/>
        <v/>
      </c>
      <c r="J132" s="123" t="str">
        <f t="shared" si="8"/>
        <v/>
      </c>
      <c r="K132" s="86" t="str">
        <f t="shared" si="9"/>
        <v/>
      </c>
    </row>
    <row r="133" spans="2:11" x14ac:dyDescent="0.25">
      <c r="B133" s="136"/>
      <c r="C133" s="141"/>
      <c r="D133" s="127"/>
      <c r="E133" s="150"/>
      <c r="F133" s="18"/>
      <c r="G133" s="111" t="str">
        <f t="shared" si="5"/>
        <v/>
      </c>
      <c r="H133" s="121" t="str">
        <f t="shared" si="6"/>
        <v/>
      </c>
      <c r="I133" s="112" t="str">
        <f t="shared" si="7"/>
        <v/>
      </c>
      <c r="J133" s="124" t="str">
        <f t="shared" si="8"/>
        <v/>
      </c>
      <c r="K133" s="87" t="str">
        <f t="shared" si="9"/>
        <v/>
      </c>
    </row>
  </sheetData>
  <sheetProtection algorithmName="SHA-512" hashValue="oB9U8grj9XZuZDU2NjtdonC1ZAZrE1qfpWSY85NophzY3bYY4nU1nKWjB4dnPp3P6roUw46M8X6jd1Pl7O6qgQ==" saltValue="8ZzocfzQEZ1e28tJUoso5A==" spinCount="100000" sheet="1" objects="1" scenarios="1"/>
  <mergeCells count="12">
    <mergeCell ref="B27:C27"/>
    <mergeCell ref="B5:E5"/>
    <mergeCell ref="B6:E6"/>
    <mergeCell ref="B7:E7"/>
    <mergeCell ref="B8:E8"/>
    <mergeCell ref="B12:C12"/>
    <mergeCell ref="D12:E12"/>
    <mergeCell ref="B18:C18"/>
    <mergeCell ref="D18:E18"/>
    <mergeCell ref="D24:E24"/>
    <mergeCell ref="B24:C25"/>
    <mergeCell ref="B26:C26"/>
  </mergeCells>
  <dataValidations count="2">
    <dataValidation type="list" allowBlank="1" showInputMessage="1" showErrorMessage="1" sqref="C34:C133" xr:uid="{00000000-0002-0000-0300-000000000000}">
      <formula1>$D$25:$E$25</formula1>
    </dataValidation>
    <dataValidation type="decimal" operator="greaterThan" allowBlank="1" showInputMessage="1" showErrorMessage="1" sqref="E34:E133" xr:uid="{00000000-0002-0000-0300-000001000000}">
      <formula1>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B2:V139"/>
  <sheetViews>
    <sheetView showGridLines="0" zoomScale="90" zoomScaleNormal="90" workbookViewId="0">
      <pane ySplit="8" topLeftCell="A9" activePane="bottomLeft" state="frozen"/>
      <selection pane="bottomLeft" activeCell="F14" sqref="F14"/>
    </sheetView>
  </sheetViews>
  <sheetFormatPr defaultRowHeight="12.5" x14ac:dyDescent="0.25"/>
  <cols>
    <col min="1" max="1" width="3.54296875" customWidth="1"/>
    <col min="2" max="2" width="29.26953125" customWidth="1"/>
    <col min="3" max="3" width="9" customWidth="1"/>
    <col min="4" max="4" width="16.1796875" customWidth="1"/>
    <col min="5" max="5" width="10.54296875" customWidth="1"/>
    <col min="6" max="6" width="13.453125" customWidth="1"/>
    <col min="7" max="7" width="12.453125" customWidth="1"/>
    <col min="8" max="8" width="13.453125" customWidth="1"/>
    <col min="9" max="9" width="10.54296875" customWidth="1"/>
    <col min="10" max="10" width="10.453125" customWidth="1"/>
    <col min="11" max="11" width="16" customWidth="1"/>
    <col min="12" max="12" width="9.1796875" customWidth="1"/>
    <col min="13" max="13" width="9.453125" bestFit="1" customWidth="1"/>
  </cols>
  <sheetData>
    <row r="2" spans="2:22" ht="24" customHeight="1" x14ac:dyDescent="0.35">
      <c r="B2" s="88" t="s">
        <v>41</v>
      </c>
      <c r="F2" s="5"/>
      <c r="G2" s="5"/>
      <c r="M2" s="5"/>
    </row>
    <row r="3" spans="2:22" ht="13" x14ac:dyDescent="0.3">
      <c r="B3" s="19" t="s">
        <v>161</v>
      </c>
      <c r="M3" s="5"/>
    </row>
    <row r="4" spans="2:22" x14ac:dyDescent="0.25">
      <c r="M4" s="5"/>
    </row>
    <row r="5" spans="2:22" ht="13" x14ac:dyDescent="0.3">
      <c r="B5" s="205" t="s">
        <v>101</v>
      </c>
      <c r="C5" s="206"/>
      <c r="D5" s="206"/>
      <c r="E5" s="207"/>
      <c r="F5" s="55" t="s">
        <v>102</v>
      </c>
      <c r="G5" s="50" t="s">
        <v>103</v>
      </c>
      <c r="H5" s="50" t="s">
        <v>104</v>
      </c>
      <c r="M5" s="5"/>
    </row>
    <row r="6" spans="2:22" x14ac:dyDescent="0.25">
      <c r="B6" s="211" t="s">
        <v>105</v>
      </c>
      <c r="C6" s="212"/>
      <c r="D6" s="212"/>
      <c r="E6" s="216"/>
      <c r="F6" s="26">
        <f>SUM(D32:J32)</f>
        <v>0</v>
      </c>
      <c r="G6" s="128"/>
      <c r="H6" s="16">
        <f>F6-G6</f>
        <v>0</v>
      </c>
      <c r="M6" s="5"/>
    </row>
    <row r="7" spans="2:22" x14ac:dyDescent="0.25">
      <c r="B7" s="211" t="s">
        <v>106</v>
      </c>
      <c r="C7" s="212"/>
      <c r="D7" s="212"/>
      <c r="E7" s="216"/>
      <c r="F7" s="16">
        <f>SUM(D33:J33)</f>
        <v>0</v>
      </c>
      <c r="G7" s="26">
        <f>G8-G6</f>
        <v>0</v>
      </c>
      <c r="H7" s="37">
        <f>MAX(0,F7+G7)</f>
        <v>0</v>
      </c>
      <c r="M7" s="5"/>
    </row>
    <row r="8" spans="2:22" x14ac:dyDescent="0.25">
      <c r="B8" s="211" t="s">
        <v>107</v>
      </c>
      <c r="C8" s="212"/>
      <c r="D8" s="212"/>
      <c r="E8" s="216"/>
      <c r="F8" s="26">
        <f>F6-F7</f>
        <v>0</v>
      </c>
      <c r="G8" s="128"/>
      <c r="H8" s="16">
        <f>F8-G8</f>
        <v>0</v>
      </c>
      <c r="M8" s="5"/>
    </row>
    <row r="9" spans="2:22" x14ac:dyDescent="0.25">
      <c r="M9" s="5"/>
    </row>
    <row r="10" spans="2:22" x14ac:dyDescent="0.25">
      <c r="M10" s="5"/>
    </row>
    <row r="11" spans="2:22" ht="13" x14ac:dyDescent="0.3">
      <c r="B11" s="3"/>
      <c r="C11" s="3"/>
      <c r="D11" s="1" t="s">
        <v>108</v>
      </c>
      <c r="E11" s="2"/>
      <c r="F11" s="2"/>
      <c r="G11" s="2"/>
      <c r="H11" s="2"/>
      <c r="I11" s="2"/>
      <c r="J11" s="2"/>
      <c r="K11" s="2"/>
      <c r="M11" s="5"/>
    </row>
    <row r="12" spans="2:22" x14ac:dyDescent="0.25">
      <c r="B12" s="213" t="s">
        <v>109</v>
      </c>
      <c r="C12" s="213"/>
      <c r="D12" s="208" t="s">
        <v>110</v>
      </c>
      <c r="E12" s="209"/>
      <c r="F12" s="209"/>
      <c r="G12" s="209"/>
      <c r="H12" s="209"/>
      <c r="I12" s="209"/>
      <c r="J12" s="210"/>
      <c r="L12" s="5"/>
    </row>
    <row r="13" spans="2:22" ht="13" x14ac:dyDescent="0.3">
      <c r="B13" s="47" t="s">
        <v>111</v>
      </c>
      <c r="C13" s="48" t="s">
        <v>112</v>
      </c>
      <c r="D13" s="47">
        <v>0</v>
      </c>
      <c r="E13" s="47">
        <v>1</v>
      </c>
      <c r="F13" s="47">
        <v>2</v>
      </c>
      <c r="G13" s="47">
        <v>3</v>
      </c>
      <c r="H13" s="47">
        <v>4</v>
      </c>
      <c r="I13" s="47">
        <v>5</v>
      </c>
      <c r="J13" s="47">
        <v>6</v>
      </c>
      <c r="L13" s="5"/>
    </row>
    <row r="14" spans="2:22" x14ac:dyDescent="0.25">
      <c r="B14" s="50">
        <v>0</v>
      </c>
      <c r="C14" s="50">
        <v>5</v>
      </c>
      <c r="D14" s="51">
        <v>0</v>
      </c>
      <c r="E14" s="51">
        <v>0</v>
      </c>
      <c r="F14" s="51">
        <v>0</v>
      </c>
      <c r="G14" s="51">
        <v>0</v>
      </c>
      <c r="H14" s="51">
        <v>0</v>
      </c>
      <c r="I14" s="51">
        <v>0</v>
      </c>
      <c r="J14" s="51">
        <v>0</v>
      </c>
      <c r="L14" s="5"/>
      <c r="M14" s="14"/>
      <c r="N14" s="7"/>
      <c r="O14" s="8"/>
      <c r="P14" s="8"/>
      <c r="Q14" s="8"/>
      <c r="R14" s="8"/>
      <c r="S14" s="8"/>
      <c r="T14" s="8"/>
      <c r="U14" s="8"/>
      <c r="V14" s="8"/>
    </row>
    <row r="15" spans="2:22" x14ac:dyDescent="0.25">
      <c r="B15" s="50">
        <v>5</v>
      </c>
      <c r="C15" s="50">
        <v>10</v>
      </c>
      <c r="D15" s="51">
        <v>0</v>
      </c>
      <c r="E15" s="51">
        <v>0</v>
      </c>
      <c r="F15" s="51">
        <v>5.5E-2</v>
      </c>
      <c r="G15" s="51">
        <v>7.0000000000000007E-2</v>
      </c>
      <c r="H15" s="51">
        <v>0.125</v>
      </c>
      <c r="I15" s="51">
        <v>0.22500000000000001</v>
      </c>
      <c r="J15" s="51">
        <v>0.22500000000000001</v>
      </c>
      <c r="M15" s="14"/>
      <c r="N15" s="7"/>
      <c r="O15" s="8"/>
      <c r="P15" s="8"/>
      <c r="Q15" s="8"/>
      <c r="R15" s="8"/>
      <c r="S15" s="8"/>
      <c r="T15" s="8"/>
      <c r="U15" s="8"/>
      <c r="V15" s="8"/>
    </row>
    <row r="16" spans="2:22" x14ac:dyDescent="0.25">
      <c r="B16" s="50">
        <v>10</v>
      </c>
      <c r="C16" s="50">
        <v>15</v>
      </c>
      <c r="D16" s="51">
        <v>0</v>
      </c>
      <c r="E16" s="51">
        <v>0</v>
      </c>
      <c r="F16" s="51">
        <v>8.5000000000000006E-2</v>
      </c>
      <c r="G16" s="51">
        <v>0.105</v>
      </c>
      <c r="H16" s="51">
        <v>0.2</v>
      </c>
      <c r="I16" s="51">
        <v>0.35</v>
      </c>
      <c r="J16" s="51">
        <v>0.35</v>
      </c>
      <c r="M16" s="14"/>
      <c r="N16" s="7"/>
      <c r="O16" s="8"/>
      <c r="P16" s="8"/>
      <c r="Q16" s="8"/>
      <c r="R16" s="8"/>
      <c r="S16" s="8"/>
      <c r="T16" s="8"/>
      <c r="U16" s="8"/>
      <c r="V16" s="8"/>
    </row>
    <row r="17" spans="2:22" x14ac:dyDescent="0.25">
      <c r="B17" s="50">
        <v>15</v>
      </c>
      <c r="C17" s="50">
        <v>20</v>
      </c>
      <c r="D17" s="51">
        <v>0</v>
      </c>
      <c r="E17" s="51">
        <v>0</v>
      </c>
      <c r="F17" s="51">
        <v>0.11</v>
      </c>
      <c r="G17" s="51">
        <v>0.13</v>
      </c>
      <c r="H17" s="51">
        <v>0.25</v>
      </c>
      <c r="I17" s="51">
        <v>0.44</v>
      </c>
      <c r="J17" s="51">
        <v>0.44</v>
      </c>
      <c r="L17" s="6"/>
      <c r="M17" s="14"/>
      <c r="N17" s="7"/>
      <c r="O17" s="8"/>
      <c r="P17" s="8"/>
      <c r="Q17" s="8"/>
      <c r="R17" s="8"/>
      <c r="S17" s="8"/>
      <c r="T17" s="8"/>
      <c r="U17" s="8"/>
      <c r="V17" s="8"/>
    </row>
    <row r="18" spans="2:22" x14ac:dyDescent="0.25">
      <c r="B18" s="50">
        <v>20</v>
      </c>
      <c r="C18" s="50"/>
      <c r="D18" s="51">
        <v>0</v>
      </c>
      <c r="E18" s="51">
        <v>0</v>
      </c>
      <c r="F18" s="51">
        <v>0.13500000000000001</v>
      </c>
      <c r="G18" s="51">
        <v>0.155</v>
      </c>
      <c r="H18" s="51">
        <v>0.3</v>
      </c>
      <c r="I18" s="51">
        <v>0.46500000000000002</v>
      </c>
      <c r="J18" s="51">
        <v>0.46500000000000002</v>
      </c>
      <c r="M18" s="14"/>
      <c r="N18" s="7"/>
      <c r="O18" s="8"/>
      <c r="P18" s="8"/>
      <c r="Q18" s="8"/>
      <c r="R18" s="8"/>
      <c r="S18" s="8"/>
      <c r="T18" s="8"/>
      <c r="U18" s="8"/>
      <c r="V18" s="8"/>
    </row>
    <row r="20" spans="2:22" ht="13" x14ac:dyDescent="0.3">
      <c r="B20" s="3"/>
      <c r="C20" s="3"/>
      <c r="D20" s="1" t="s">
        <v>114</v>
      </c>
      <c r="E20" s="2"/>
      <c r="F20" s="2"/>
      <c r="G20" s="2"/>
      <c r="H20" s="2"/>
      <c r="I20" s="2"/>
      <c r="J20" s="2"/>
      <c r="O20" s="8"/>
      <c r="P20" s="8"/>
      <c r="Q20" s="8"/>
      <c r="R20" s="8"/>
      <c r="S20" s="8"/>
      <c r="T20" s="8"/>
      <c r="U20" s="8"/>
      <c r="V20" s="8"/>
    </row>
    <row r="21" spans="2:22" x14ac:dyDescent="0.25">
      <c r="B21" s="213" t="s">
        <v>109</v>
      </c>
      <c r="C21" s="213"/>
      <c r="D21" s="213" t="s">
        <v>110</v>
      </c>
      <c r="E21" s="213"/>
      <c r="F21" s="213"/>
      <c r="G21" s="213"/>
      <c r="H21" s="213"/>
      <c r="I21" s="213"/>
      <c r="J21" s="213"/>
      <c r="O21" s="8"/>
      <c r="P21" s="8"/>
      <c r="Q21" s="8"/>
      <c r="R21" s="8"/>
      <c r="S21" s="8"/>
      <c r="T21" s="8"/>
      <c r="U21" s="8"/>
      <c r="V21" s="8"/>
    </row>
    <row r="22" spans="2:22" ht="13" x14ac:dyDescent="0.3">
      <c r="B22" s="47" t="s">
        <v>111</v>
      </c>
      <c r="C22" s="48" t="s">
        <v>112</v>
      </c>
      <c r="D22" s="47">
        <v>0</v>
      </c>
      <c r="E22" s="47">
        <v>1</v>
      </c>
      <c r="F22" s="47">
        <v>2</v>
      </c>
      <c r="G22" s="47">
        <v>3</v>
      </c>
      <c r="H22" s="47">
        <v>4</v>
      </c>
      <c r="I22" s="47">
        <v>5</v>
      </c>
      <c r="J22" s="47">
        <v>6</v>
      </c>
      <c r="O22" s="8"/>
      <c r="P22" s="8"/>
      <c r="Q22" s="8"/>
      <c r="R22" s="8"/>
      <c r="S22" s="8"/>
      <c r="T22" s="8"/>
      <c r="U22" s="8"/>
      <c r="V22" s="8"/>
    </row>
    <row r="23" spans="2:22" x14ac:dyDescent="0.25">
      <c r="B23" s="50">
        <v>0</v>
      </c>
      <c r="C23" s="50">
        <v>5</v>
      </c>
      <c r="D23" s="51">
        <v>0</v>
      </c>
      <c r="E23" s="51">
        <v>0</v>
      </c>
      <c r="F23" s="51">
        <v>1.0999999999999999E-2</v>
      </c>
      <c r="G23" s="51">
        <v>1.4E-2</v>
      </c>
      <c r="H23" s="51">
        <v>2.5000000000000001E-2</v>
      </c>
      <c r="I23" s="51">
        <v>4.4999999999999998E-2</v>
      </c>
      <c r="J23" s="51">
        <v>4.4999999999999998E-2</v>
      </c>
      <c r="O23" s="8"/>
      <c r="P23" s="8"/>
      <c r="Q23" s="8"/>
      <c r="R23" s="8"/>
      <c r="S23" s="8"/>
      <c r="T23" s="8"/>
      <c r="U23" s="8"/>
      <c r="V23" s="8"/>
    </row>
    <row r="24" spans="2:22" x14ac:dyDescent="0.25">
      <c r="B24" s="50">
        <v>5</v>
      </c>
      <c r="C24" s="50">
        <v>10</v>
      </c>
      <c r="D24" s="51">
        <v>0</v>
      </c>
      <c r="E24" s="51">
        <v>0</v>
      </c>
      <c r="F24" s="51">
        <v>6.0000000000000001E-3</v>
      </c>
      <c r="G24" s="51">
        <v>7.0000000000000001E-3</v>
      </c>
      <c r="H24" s="51">
        <v>1.4999999999999999E-2</v>
      </c>
      <c r="I24" s="51">
        <v>2.5000000000000001E-2</v>
      </c>
      <c r="J24" s="51">
        <v>2.5000000000000001E-2</v>
      </c>
      <c r="O24" s="8"/>
      <c r="P24" s="8"/>
      <c r="Q24" s="8"/>
      <c r="R24" s="8"/>
      <c r="S24" s="8"/>
      <c r="T24" s="8"/>
      <c r="U24" s="8"/>
      <c r="V24" s="8"/>
    </row>
    <row r="25" spans="2:22" x14ac:dyDescent="0.25">
      <c r="B25" s="50">
        <v>10</v>
      </c>
      <c r="C25" s="50">
        <v>15</v>
      </c>
      <c r="D25" s="51">
        <v>0</v>
      </c>
      <c r="E25" s="51">
        <v>0</v>
      </c>
      <c r="F25" s="51">
        <v>5.0000000000000001E-3</v>
      </c>
      <c r="G25" s="51">
        <v>5.0000000000000001E-3</v>
      </c>
      <c r="H25" s="51">
        <v>0.01</v>
      </c>
      <c r="I25" s="51">
        <v>1.7999999999999999E-2</v>
      </c>
      <c r="J25" s="51">
        <v>1.7999999999999999E-2</v>
      </c>
    </row>
    <row r="26" spans="2:22" x14ac:dyDescent="0.25">
      <c r="B26" s="50">
        <v>15</v>
      </c>
      <c r="C26" s="50">
        <v>20</v>
      </c>
      <c r="D26" s="51">
        <v>0</v>
      </c>
      <c r="E26" s="51">
        <v>0</v>
      </c>
      <c r="F26" s="51">
        <v>5.0000000000000001E-3</v>
      </c>
      <c r="G26" s="51">
        <v>5.0000000000000001E-3</v>
      </c>
      <c r="H26" s="51">
        <v>0.01</v>
      </c>
      <c r="I26" s="51">
        <v>5.0000000000000001E-3</v>
      </c>
      <c r="J26" s="51">
        <v>5.0000000000000001E-3</v>
      </c>
    </row>
    <row r="27" spans="2:22" x14ac:dyDescent="0.25">
      <c r="B27" s="50">
        <v>20</v>
      </c>
      <c r="C27" s="50"/>
      <c r="D27" s="51">
        <v>0</v>
      </c>
      <c r="E27" s="51">
        <v>0</v>
      </c>
      <c r="F27" s="51">
        <v>5.0000000000000001E-3</v>
      </c>
      <c r="G27" s="51">
        <v>5.0000000000000001E-3</v>
      </c>
      <c r="H27" s="51">
        <v>5.0000000000000001E-3</v>
      </c>
      <c r="I27" s="51">
        <v>5.0000000000000001E-3</v>
      </c>
      <c r="J27" s="51">
        <v>5.0000000000000001E-3</v>
      </c>
    </row>
    <row r="28" spans="2:22" x14ac:dyDescent="0.25">
      <c r="B28" s="3"/>
      <c r="C28" s="3"/>
      <c r="D28" s="4"/>
      <c r="E28" s="4"/>
      <c r="F28" s="4"/>
      <c r="G28" s="4"/>
      <c r="H28" s="4"/>
      <c r="I28" s="4"/>
      <c r="J28" s="4"/>
    </row>
    <row r="30" spans="2:22" x14ac:dyDescent="0.25">
      <c r="B30" s="219"/>
      <c r="C30" s="219"/>
      <c r="D30" s="213" t="s">
        <v>110</v>
      </c>
      <c r="E30" s="213"/>
      <c r="F30" s="213"/>
      <c r="G30" s="213"/>
      <c r="H30" s="213"/>
      <c r="I30" s="213"/>
      <c r="J30" s="213"/>
    </row>
    <row r="31" spans="2:22" ht="13" x14ac:dyDescent="0.3">
      <c r="B31" s="219"/>
      <c r="C31" s="219"/>
      <c r="D31" s="47">
        <v>0</v>
      </c>
      <c r="E31" s="47">
        <v>1</v>
      </c>
      <c r="F31" s="47">
        <v>2</v>
      </c>
      <c r="G31" s="47">
        <v>3</v>
      </c>
      <c r="H31" s="47">
        <v>4</v>
      </c>
      <c r="I31" s="47">
        <v>5</v>
      </c>
      <c r="J31" s="47">
        <v>6</v>
      </c>
    </row>
    <row r="32" spans="2:22" x14ac:dyDescent="0.25">
      <c r="B32" s="220" t="s">
        <v>115</v>
      </c>
      <c r="C32" s="221"/>
      <c r="D32" s="66">
        <f>SUMIF($C40:$C139,D31,$D40:$D139)</f>
        <v>0</v>
      </c>
      <c r="E32" s="66">
        <f t="shared" ref="E32:J32" si="0">SUMIF($C40:$C139,E31,$D40:$D139)</f>
        <v>0</v>
      </c>
      <c r="F32" s="66">
        <f t="shared" si="0"/>
        <v>0</v>
      </c>
      <c r="G32" s="66">
        <f t="shared" si="0"/>
        <v>0</v>
      </c>
      <c r="H32" s="66">
        <f t="shared" si="0"/>
        <v>0</v>
      </c>
      <c r="I32" s="66">
        <f t="shared" si="0"/>
        <v>0</v>
      </c>
      <c r="J32" s="66">
        <f t="shared" si="0"/>
        <v>0</v>
      </c>
    </row>
    <row r="33" spans="2:11" x14ac:dyDescent="0.25">
      <c r="B33" s="220" t="s">
        <v>116</v>
      </c>
      <c r="C33" s="221"/>
      <c r="D33" s="66">
        <f>SUMIF($C40:$C139,D31,$K40:$K139)</f>
        <v>0</v>
      </c>
      <c r="E33" s="66">
        <f t="shared" ref="E33:J33" si="1">SUMIF($C40:$C139,E31,$K40:$K139)</f>
        <v>0</v>
      </c>
      <c r="F33" s="66">
        <f t="shared" si="1"/>
        <v>0</v>
      </c>
      <c r="G33" s="66">
        <f t="shared" si="1"/>
        <v>0</v>
      </c>
      <c r="H33" s="66">
        <f t="shared" si="1"/>
        <v>0</v>
      </c>
      <c r="I33" s="66">
        <f t="shared" si="1"/>
        <v>0</v>
      </c>
      <c r="J33" s="66">
        <f t="shared" si="1"/>
        <v>0</v>
      </c>
    </row>
    <row r="35" spans="2:11" x14ac:dyDescent="0.25">
      <c r="B35" s="2"/>
      <c r="C35" s="2"/>
      <c r="D35" s="2"/>
      <c r="E35" s="2"/>
      <c r="F35" s="2"/>
      <c r="G35" s="2"/>
      <c r="H35" s="2"/>
      <c r="I35" s="2"/>
    </row>
    <row r="37" spans="2:11" x14ac:dyDescent="0.25">
      <c r="B37" s="63" t="s">
        <v>118</v>
      </c>
      <c r="C37" s="63" t="s">
        <v>162</v>
      </c>
      <c r="D37" s="63"/>
      <c r="E37" s="63"/>
      <c r="F37" s="93"/>
      <c r="G37" s="63"/>
      <c r="H37" s="89"/>
      <c r="I37" s="89"/>
      <c r="J37" s="63"/>
      <c r="K37" s="63"/>
    </row>
    <row r="38" spans="2:11" x14ac:dyDescent="0.25">
      <c r="B38" s="64" t="s">
        <v>120</v>
      </c>
      <c r="C38" s="64" t="s">
        <v>121</v>
      </c>
      <c r="D38" s="64" t="s">
        <v>122</v>
      </c>
      <c r="E38" s="64"/>
      <c r="F38" s="90"/>
      <c r="G38" s="64" t="s">
        <v>123</v>
      </c>
      <c r="H38" s="90"/>
      <c r="I38" s="92"/>
      <c r="J38" s="64"/>
      <c r="K38" s="64" t="s">
        <v>124</v>
      </c>
    </row>
    <row r="39" spans="2:11" ht="13" x14ac:dyDescent="0.3">
      <c r="B39" s="65" t="s">
        <v>125</v>
      </c>
      <c r="C39" s="65" t="s">
        <v>126</v>
      </c>
      <c r="D39" s="65" t="s">
        <v>127</v>
      </c>
      <c r="E39" s="65" t="s">
        <v>128</v>
      </c>
      <c r="F39" s="91"/>
      <c r="G39" s="65" t="s">
        <v>129</v>
      </c>
      <c r="H39" s="62" t="s">
        <v>44</v>
      </c>
      <c r="I39" s="62" t="s">
        <v>61</v>
      </c>
      <c r="J39" s="65" t="s">
        <v>130</v>
      </c>
      <c r="K39" s="65" t="s">
        <v>131</v>
      </c>
    </row>
    <row r="40" spans="2:11" x14ac:dyDescent="0.25">
      <c r="B40" s="129"/>
      <c r="C40" s="139"/>
      <c r="D40" s="131"/>
      <c r="E40" s="145"/>
      <c r="F40" s="113"/>
      <c r="G40" s="108" t="str">
        <f>IF(AND(B40&lt;&gt;"",C40&lt;&gt;"",D40&lt;&gt;"",E40&lt;&gt;""),IF(E40&gt;20,20,MIN(20,E40-MOD(E40,5))-IF(MOD(E40,5)=0,5,0)),"")</f>
        <v/>
      </c>
      <c r="H40" s="119" t="str">
        <f>IF(AND(B40&lt;&gt;"",C40&lt;&gt;"",D40&lt;&gt;"",E40&lt;&gt;""),VLOOKUP(G40,$B$13:$J$18,C40+3,0),"")</f>
        <v/>
      </c>
      <c r="I40" s="109" t="str">
        <f>IF(AND(B40&lt;&gt;"",C40&lt;&gt;"",D40&lt;&gt;"",E40&lt;&gt;""),VLOOKUP(G40,$B$22:$J$27,C40+3,0),"")</f>
        <v/>
      </c>
      <c r="J40" s="122" t="str">
        <f>IF(AND(B40&lt;&gt;"",C40&lt;&gt;"",D40&lt;&gt;"",E40&lt;&gt;""),MIN(1,H40+I40*(MAX(1,E40)-G40)),"")</f>
        <v/>
      </c>
      <c r="K40" s="85" t="str">
        <f>IF(AND(B40&lt;&gt;"",C40&lt;&gt;"",D40&lt;&gt;"",E40&lt;&gt;""),D40*J40,"")</f>
        <v/>
      </c>
    </row>
    <row r="41" spans="2:11" x14ac:dyDescent="0.25">
      <c r="B41" s="132"/>
      <c r="C41" s="140"/>
      <c r="D41" s="134"/>
      <c r="E41" s="146"/>
      <c r="F41" s="114"/>
      <c r="G41" s="110" t="str">
        <f t="shared" ref="G41:G104" si="2">IF(AND(B41&lt;&gt;"",C41&lt;&gt;"",D41&lt;&gt;"",E41&lt;&gt;""),IF(E41&gt;20,20,MIN(20,E41-MOD(E41,5))-IF(MOD(E41,5)=0,5,0)),"")</f>
        <v/>
      </c>
      <c r="H41" s="120" t="str">
        <f t="shared" ref="H41:H104" si="3">IF(AND(B41&lt;&gt;"",C41&lt;&gt;"",D41&lt;&gt;"",E41&lt;&gt;""),VLOOKUP(G41,$B$13:$J$18,C41+3,0),"")</f>
        <v/>
      </c>
      <c r="I41" s="24" t="str">
        <f t="shared" ref="I41:I104" si="4">IF(AND(B41&lt;&gt;"",C41&lt;&gt;"",D41&lt;&gt;"",E41&lt;&gt;""),VLOOKUP(G41,$B$22:$J$27,C41+3,0),"")</f>
        <v/>
      </c>
      <c r="J41" s="123" t="str">
        <f t="shared" ref="J41:J104" si="5">IF(AND(B41&lt;&gt;"",C41&lt;&gt;"",D41&lt;&gt;"",E41&lt;&gt;""),MIN(1,H41+I41*(MAX(1,E41)-G41)),"")</f>
        <v/>
      </c>
      <c r="K41" s="86" t="str">
        <f t="shared" ref="K41:K104" si="6">IF(AND(B41&lt;&gt;"",C41&lt;&gt;"",D41&lt;&gt;"",E41&lt;&gt;""),D41*J41,"")</f>
        <v/>
      </c>
    </row>
    <row r="42" spans="2:11" x14ac:dyDescent="0.25">
      <c r="B42" s="132"/>
      <c r="C42" s="140"/>
      <c r="D42" s="134"/>
      <c r="E42" s="146"/>
      <c r="F42" s="114"/>
      <c r="G42" s="110" t="str">
        <f t="shared" si="2"/>
        <v/>
      </c>
      <c r="H42" s="120" t="str">
        <f t="shared" si="3"/>
        <v/>
      </c>
      <c r="I42" s="24" t="str">
        <f t="shared" si="4"/>
        <v/>
      </c>
      <c r="J42" s="123" t="str">
        <f t="shared" si="5"/>
        <v/>
      </c>
      <c r="K42" s="86" t="str">
        <f t="shared" si="6"/>
        <v/>
      </c>
    </row>
    <row r="43" spans="2:11" x14ac:dyDescent="0.25">
      <c r="B43" s="132"/>
      <c r="C43" s="140"/>
      <c r="D43" s="134"/>
      <c r="E43" s="146"/>
      <c r="F43" s="114"/>
      <c r="G43" s="110" t="str">
        <f t="shared" si="2"/>
        <v/>
      </c>
      <c r="H43" s="120" t="str">
        <f t="shared" si="3"/>
        <v/>
      </c>
      <c r="I43" s="24" t="str">
        <f t="shared" si="4"/>
        <v/>
      </c>
      <c r="J43" s="123" t="str">
        <f t="shared" si="5"/>
        <v/>
      </c>
      <c r="K43" s="86" t="str">
        <f t="shared" si="6"/>
        <v/>
      </c>
    </row>
    <row r="44" spans="2:11" x14ac:dyDescent="0.25">
      <c r="B44" s="132"/>
      <c r="C44" s="140"/>
      <c r="D44" s="134"/>
      <c r="E44" s="146"/>
      <c r="F44" s="114"/>
      <c r="G44" s="110" t="str">
        <f t="shared" si="2"/>
        <v/>
      </c>
      <c r="H44" s="120" t="str">
        <f t="shared" si="3"/>
        <v/>
      </c>
      <c r="I44" s="24" t="str">
        <f t="shared" si="4"/>
        <v/>
      </c>
      <c r="J44" s="123" t="str">
        <f t="shared" si="5"/>
        <v/>
      </c>
      <c r="K44" s="86" t="str">
        <f t="shared" si="6"/>
        <v/>
      </c>
    </row>
    <row r="45" spans="2:11" x14ac:dyDescent="0.25">
      <c r="B45" s="132"/>
      <c r="C45" s="140"/>
      <c r="D45" s="134"/>
      <c r="E45" s="146"/>
      <c r="F45" s="114"/>
      <c r="G45" s="110" t="str">
        <f t="shared" si="2"/>
        <v/>
      </c>
      <c r="H45" s="120" t="str">
        <f t="shared" si="3"/>
        <v/>
      </c>
      <c r="I45" s="24" t="str">
        <f t="shared" si="4"/>
        <v/>
      </c>
      <c r="J45" s="123" t="str">
        <f t="shared" si="5"/>
        <v/>
      </c>
      <c r="K45" s="86" t="str">
        <f t="shared" si="6"/>
        <v/>
      </c>
    </row>
    <row r="46" spans="2:11" x14ac:dyDescent="0.25">
      <c r="B46" s="132"/>
      <c r="C46" s="140"/>
      <c r="D46" s="134"/>
      <c r="E46" s="146"/>
      <c r="F46" s="114"/>
      <c r="G46" s="110" t="str">
        <f t="shared" si="2"/>
        <v/>
      </c>
      <c r="H46" s="120" t="str">
        <f t="shared" si="3"/>
        <v/>
      </c>
      <c r="I46" s="24" t="str">
        <f t="shared" si="4"/>
        <v/>
      </c>
      <c r="J46" s="123" t="str">
        <f t="shared" si="5"/>
        <v/>
      </c>
      <c r="K46" s="86" t="str">
        <f t="shared" si="6"/>
        <v/>
      </c>
    </row>
    <row r="47" spans="2:11" x14ac:dyDescent="0.25">
      <c r="B47" s="132"/>
      <c r="C47" s="140"/>
      <c r="D47" s="134"/>
      <c r="E47" s="146"/>
      <c r="F47" s="114"/>
      <c r="G47" s="110" t="str">
        <f t="shared" si="2"/>
        <v/>
      </c>
      <c r="H47" s="120" t="str">
        <f t="shared" si="3"/>
        <v/>
      </c>
      <c r="I47" s="24" t="str">
        <f t="shared" si="4"/>
        <v/>
      </c>
      <c r="J47" s="123" t="str">
        <f t="shared" si="5"/>
        <v/>
      </c>
      <c r="K47" s="86" t="str">
        <f t="shared" si="6"/>
        <v/>
      </c>
    </row>
    <row r="48" spans="2:11" x14ac:dyDescent="0.25">
      <c r="B48" s="132"/>
      <c r="C48" s="140"/>
      <c r="D48" s="134"/>
      <c r="E48" s="146"/>
      <c r="F48" s="114"/>
      <c r="G48" s="110" t="str">
        <f t="shared" si="2"/>
        <v/>
      </c>
      <c r="H48" s="120" t="str">
        <f t="shared" si="3"/>
        <v/>
      </c>
      <c r="I48" s="24" t="str">
        <f t="shared" si="4"/>
        <v/>
      </c>
      <c r="J48" s="123" t="str">
        <f t="shared" si="5"/>
        <v/>
      </c>
      <c r="K48" s="86" t="str">
        <f t="shared" si="6"/>
        <v/>
      </c>
    </row>
    <row r="49" spans="2:11" x14ac:dyDescent="0.25">
      <c r="B49" s="132"/>
      <c r="C49" s="140"/>
      <c r="D49" s="134"/>
      <c r="E49" s="146"/>
      <c r="F49" s="114"/>
      <c r="G49" s="110" t="str">
        <f t="shared" si="2"/>
        <v/>
      </c>
      <c r="H49" s="120" t="str">
        <f t="shared" si="3"/>
        <v/>
      </c>
      <c r="I49" s="24" t="str">
        <f t="shared" si="4"/>
        <v/>
      </c>
      <c r="J49" s="123" t="str">
        <f t="shared" si="5"/>
        <v/>
      </c>
      <c r="K49" s="86" t="str">
        <f t="shared" si="6"/>
        <v/>
      </c>
    </row>
    <row r="50" spans="2:11" x14ac:dyDescent="0.25">
      <c r="B50" s="132"/>
      <c r="C50" s="140"/>
      <c r="D50" s="134"/>
      <c r="E50" s="146"/>
      <c r="F50" s="114"/>
      <c r="G50" s="110" t="str">
        <f t="shared" si="2"/>
        <v/>
      </c>
      <c r="H50" s="120" t="str">
        <f t="shared" si="3"/>
        <v/>
      </c>
      <c r="I50" s="24" t="str">
        <f t="shared" si="4"/>
        <v/>
      </c>
      <c r="J50" s="123" t="str">
        <f t="shared" si="5"/>
        <v/>
      </c>
      <c r="K50" s="86" t="str">
        <f t="shared" si="6"/>
        <v/>
      </c>
    </row>
    <row r="51" spans="2:11" x14ac:dyDescent="0.25">
      <c r="B51" s="132"/>
      <c r="C51" s="140"/>
      <c r="D51" s="134"/>
      <c r="E51" s="146"/>
      <c r="F51" s="114"/>
      <c r="G51" s="110" t="str">
        <f t="shared" si="2"/>
        <v/>
      </c>
      <c r="H51" s="120" t="str">
        <f t="shared" si="3"/>
        <v/>
      </c>
      <c r="I51" s="24" t="str">
        <f t="shared" si="4"/>
        <v/>
      </c>
      <c r="J51" s="123" t="str">
        <f t="shared" si="5"/>
        <v/>
      </c>
      <c r="K51" s="86" t="str">
        <f t="shared" si="6"/>
        <v/>
      </c>
    </row>
    <row r="52" spans="2:11" x14ac:dyDescent="0.25">
      <c r="B52" s="132"/>
      <c r="C52" s="140"/>
      <c r="D52" s="134"/>
      <c r="E52" s="146"/>
      <c r="F52" s="114"/>
      <c r="G52" s="110" t="str">
        <f t="shared" si="2"/>
        <v/>
      </c>
      <c r="H52" s="120" t="str">
        <f t="shared" si="3"/>
        <v/>
      </c>
      <c r="I52" s="24" t="str">
        <f t="shared" si="4"/>
        <v/>
      </c>
      <c r="J52" s="123" t="str">
        <f t="shared" si="5"/>
        <v/>
      </c>
      <c r="K52" s="86" t="str">
        <f t="shared" si="6"/>
        <v/>
      </c>
    </row>
    <row r="53" spans="2:11" x14ac:dyDescent="0.25">
      <c r="B53" s="132"/>
      <c r="C53" s="140"/>
      <c r="D53" s="134"/>
      <c r="E53" s="146"/>
      <c r="F53" s="114"/>
      <c r="G53" s="110" t="str">
        <f t="shared" si="2"/>
        <v/>
      </c>
      <c r="H53" s="120" t="str">
        <f t="shared" si="3"/>
        <v/>
      </c>
      <c r="I53" s="24" t="str">
        <f t="shared" si="4"/>
        <v/>
      </c>
      <c r="J53" s="123" t="str">
        <f t="shared" si="5"/>
        <v/>
      </c>
      <c r="K53" s="86" t="str">
        <f t="shared" si="6"/>
        <v/>
      </c>
    </row>
    <row r="54" spans="2:11" x14ac:dyDescent="0.25">
      <c r="B54" s="132"/>
      <c r="C54" s="140"/>
      <c r="D54" s="134"/>
      <c r="E54" s="146"/>
      <c r="F54" s="114"/>
      <c r="G54" s="110" t="str">
        <f t="shared" si="2"/>
        <v/>
      </c>
      <c r="H54" s="120" t="str">
        <f t="shared" si="3"/>
        <v/>
      </c>
      <c r="I54" s="24" t="str">
        <f t="shared" si="4"/>
        <v/>
      </c>
      <c r="J54" s="123" t="str">
        <f t="shared" si="5"/>
        <v/>
      </c>
      <c r="K54" s="86" t="str">
        <f t="shared" si="6"/>
        <v/>
      </c>
    </row>
    <row r="55" spans="2:11" x14ac:dyDescent="0.25">
      <c r="B55" s="132"/>
      <c r="C55" s="140"/>
      <c r="D55" s="134"/>
      <c r="E55" s="146"/>
      <c r="F55" s="114"/>
      <c r="G55" s="110" t="str">
        <f t="shared" si="2"/>
        <v/>
      </c>
      <c r="H55" s="120" t="str">
        <f t="shared" si="3"/>
        <v/>
      </c>
      <c r="I55" s="24" t="str">
        <f t="shared" si="4"/>
        <v/>
      </c>
      <c r="J55" s="123" t="str">
        <f t="shared" si="5"/>
        <v/>
      </c>
      <c r="K55" s="86" t="str">
        <f t="shared" si="6"/>
        <v/>
      </c>
    </row>
    <row r="56" spans="2:11" x14ac:dyDescent="0.25">
      <c r="B56" s="132"/>
      <c r="C56" s="140"/>
      <c r="D56" s="134"/>
      <c r="E56" s="146"/>
      <c r="F56" s="114"/>
      <c r="G56" s="110" t="str">
        <f t="shared" si="2"/>
        <v/>
      </c>
      <c r="H56" s="120" t="str">
        <f t="shared" si="3"/>
        <v/>
      </c>
      <c r="I56" s="24" t="str">
        <f t="shared" si="4"/>
        <v/>
      </c>
      <c r="J56" s="123" t="str">
        <f t="shared" si="5"/>
        <v/>
      </c>
      <c r="K56" s="86" t="str">
        <f t="shared" si="6"/>
        <v/>
      </c>
    </row>
    <row r="57" spans="2:11" x14ac:dyDescent="0.25">
      <c r="B57" s="132"/>
      <c r="C57" s="140"/>
      <c r="D57" s="134"/>
      <c r="E57" s="146"/>
      <c r="F57" s="114"/>
      <c r="G57" s="110" t="str">
        <f t="shared" si="2"/>
        <v/>
      </c>
      <c r="H57" s="120" t="str">
        <f t="shared" si="3"/>
        <v/>
      </c>
      <c r="I57" s="24" t="str">
        <f t="shared" si="4"/>
        <v/>
      </c>
      <c r="J57" s="123" t="str">
        <f t="shared" si="5"/>
        <v/>
      </c>
      <c r="K57" s="86" t="str">
        <f t="shared" si="6"/>
        <v/>
      </c>
    </row>
    <row r="58" spans="2:11" x14ac:dyDescent="0.25">
      <c r="B58" s="132"/>
      <c r="C58" s="140"/>
      <c r="D58" s="134"/>
      <c r="E58" s="146"/>
      <c r="F58" s="114"/>
      <c r="G58" s="110" t="str">
        <f t="shared" si="2"/>
        <v/>
      </c>
      <c r="H58" s="120" t="str">
        <f t="shared" si="3"/>
        <v/>
      </c>
      <c r="I58" s="24" t="str">
        <f t="shared" si="4"/>
        <v/>
      </c>
      <c r="J58" s="123" t="str">
        <f t="shared" si="5"/>
        <v/>
      </c>
      <c r="K58" s="86" t="str">
        <f t="shared" si="6"/>
        <v/>
      </c>
    </row>
    <row r="59" spans="2:11" x14ac:dyDescent="0.25">
      <c r="B59" s="132"/>
      <c r="C59" s="140"/>
      <c r="D59" s="134"/>
      <c r="E59" s="146"/>
      <c r="F59" s="114"/>
      <c r="G59" s="110" t="str">
        <f t="shared" si="2"/>
        <v/>
      </c>
      <c r="H59" s="120" t="str">
        <f t="shared" si="3"/>
        <v/>
      </c>
      <c r="I59" s="24" t="str">
        <f t="shared" si="4"/>
        <v/>
      </c>
      <c r="J59" s="123" t="str">
        <f t="shared" si="5"/>
        <v/>
      </c>
      <c r="K59" s="86" t="str">
        <f t="shared" si="6"/>
        <v/>
      </c>
    </row>
    <row r="60" spans="2:11" x14ac:dyDescent="0.25">
      <c r="B60" s="132"/>
      <c r="C60" s="140"/>
      <c r="D60" s="134"/>
      <c r="E60" s="146"/>
      <c r="F60" s="114"/>
      <c r="G60" s="110" t="str">
        <f t="shared" si="2"/>
        <v/>
      </c>
      <c r="H60" s="120" t="str">
        <f t="shared" si="3"/>
        <v/>
      </c>
      <c r="I60" s="24" t="str">
        <f t="shared" si="4"/>
        <v/>
      </c>
      <c r="J60" s="123" t="str">
        <f t="shared" si="5"/>
        <v/>
      </c>
      <c r="K60" s="86" t="str">
        <f t="shared" si="6"/>
        <v/>
      </c>
    </row>
    <row r="61" spans="2:11" x14ac:dyDescent="0.25">
      <c r="B61" s="132"/>
      <c r="C61" s="140"/>
      <c r="D61" s="134"/>
      <c r="E61" s="146"/>
      <c r="F61" s="114"/>
      <c r="G61" s="110" t="str">
        <f t="shared" si="2"/>
        <v/>
      </c>
      <c r="H61" s="120" t="str">
        <f t="shared" si="3"/>
        <v/>
      </c>
      <c r="I61" s="24" t="str">
        <f t="shared" si="4"/>
        <v/>
      </c>
      <c r="J61" s="123" t="str">
        <f t="shared" si="5"/>
        <v/>
      </c>
      <c r="K61" s="86" t="str">
        <f t="shared" si="6"/>
        <v/>
      </c>
    </row>
    <row r="62" spans="2:11" x14ac:dyDescent="0.25">
      <c r="B62" s="132"/>
      <c r="C62" s="140"/>
      <c r="D62" s="134"/>
      <c r="E62" s="146"/>
      <c r="F62" s="114"/>
      <c r="G62" s="110" t="str">
        <f t="shared" si="2"/>
        <v/>
      </c>
      <c r="H62" s="120" t="str">
        <f t="shared" si="3"/>
        <v/>
      </c>
      <c r="I62" s="24" t="str">
        <f t="shared" si="4"/>
        <v/>
      </c>
      <c r="J62" s="123" t="str">
        <f t="shared" si="5"/>
        <v/>
      </c>
      <c r="K62" s="86" t="str">
        <f t="shared" si="6"/>
        <v/>
      </c>
    </row>
    <row r="63" spans="2:11" x14ac:dyDescent="0.25">
      <c r="B63" s="132"/>
      <c r="C63" s="140"/>
      <c r="D63" s="134"/>
      <c r="E63" s="146"/>
      <c r="F63" s="114"/>
      <c r="G63" s="110" t="str">
        <f t="shared" si="2"/>
        <v/>
      </c>
      <c r="H63" s="120" t="str">
        <f t="shared" si="3"/>
        <v/>
      </c>
      <c r="I63" s="24" t="str">
        <f t="shared" si="4"/>
        <v/>
      </c>
      <c r="J63" s="123" t="str">
        <f t="shared" si="5"/>
        <v/>
      </c>
      <c r="K63" s="86" t="str">
        <f t="shared" si="6"/>
        <v/>
      </c>
    </row>
    <row r="64" spans="2:11" x14ac:dyDescent="0.25">
      <c r="B64" s="132"/>
      <c r="C64" s="140"/>
      <c r="D64" s="134"/>
      <c r="E64" s="146"/>
      <c r="F64" s="114"/>
      <c r="G64" s="110" t="str">
        <f t="shared" si="2"/>
        <v/>
      </c>
      <c r="H64" s="120" t="str">
        <f t="shared" si="3"/>
        <v/>
      </c>
      <c r="I64" s="24" t="str">
        <f t="shared" si="4"/>
        <v/>
      </c>
      <c r="J64" s="123" t="str">
        <f t="shared" si="5"/>
        <v/>
      </c>
      <c r="K64" s="86" t="str">
        <f t="shared" si="6"/>
        <v/>
      </c>
    </row>
    <row r="65" spans="2:11" x14ac:dyDescent="0.25">
      <c r="B65" s="132"/>
      <c r="C65" s="140"/>
      <c r="D65" s="134"/>
      <c r="E65" s="146"/>
      <c r="F65" s="114"/>
      <c r="G65" s="110" t="str">
        <f t="shared" si="2"/>
        <v/>
      </c>
      <c r="H65" s="120" t="str">
        <f t="shared" si="3"/>
        <v/>
      </c>
      <c r="I65" s="24" t="str">
        <f t="shared" si="4"/>
        <v/>
      </c>
      <c r="J65" s="123" t="str">
        <f t="shared" si="5"/>
        <v/>
      </c>
      <c r="K65" s="86" t="str">
        <f t="shared" si="6"/>
        <v/>
      </c>
    </row>
    <row r="66" spans="2:11" x14ac:dyDescent="0.25">
      <c r="B66" s="132"/>
      <c r="C66" s="140"/>
      <c r="D66" s="134"/>
      <c r="E66" s="146"/>
      <c r="F66" s="114"/>
      <c r="G66" s="110" t="str">
        <f t="shared" si="2"/>
        <v/>
      </c>
      <c r="H66" s="120" t="str">
        <f t="shared" si="3"/>
        <v/>
      </c>
      <c r="I66" s="24" t="str">
        <f t="shared" si="4"/>
        <v/>
      </c>
      <c r="J66" s="123" t="str">
        <f t="shared" si="5"/>
        <v/>
      </c>
      <c r="K66" s="86" t="str">
        <f t="shared" si="6"/>
        <v/>
      </c>
    </row>
    <row r="67" spans="2:11" x14ac:dyDescent="0.25">
      <c r="B67" s="132"/>
      <c r="C67" s="140"/>
      <c r="D67" s="134"/>
      <c r="E67" s="146"/>
      <c r="F67" s="114"/>
      <c r="G67" s="110" t="str">
        <f t="shared" si="2"/>
        <v/>
      </c>
      <c r="H67" s="120" t="str">
        <f t="shared" si="3"/>
        <v/>
      </c>
      <c r="I67" s="24" t="str">
        <f t="shared" si="4"/>
        <v/>
      </c>
      <c r="J67" s="123" t="str">
        <f t="shared" si="5"/>
        <v/>
      </c>
      <c r="K67" s="86" t="str">
        <f t="shared" si="6"/>
        <v/>
      </c>
    </row>
    <row r="68" spans="2:11" x14ac:dyDescent="0.25">
      <c r="B68" s="132"/>
      <c r="C68" s="140"/>
      <c r="D68" s="134"/>
      <c r="E68" s="146"/>
      <c r="F68" s="114"/>
      <c r="G68" s="110" t="str">
        <f t="shared" si="2"/>
        <v/>
      </c>
      <c r="H68" s="120" t="str">
        <f t="shared" si="3"/>
        <v/>
      </c>
      <c r="I68" s="24" t="str">
        <f t="shared" si="4"/>
        <v/>
      </c>
      <c r="J68" s="123" t="str">
        <f t="shared" si="5"/>
        <v/>
      </c>
      <c r="K68" s="86" t="str">
        <f t="shared" si="6"/>
        <v/>
      </c>
    </row>
    <row r="69" spans="2:11" x14ac:dyDescent="0.25">
      <c r="B69" s="132"/>
      <c r="C69" s="140"/>
      <c r="D69" s="134"/>
      <c r="E69" s="146"/>
      <c r="F69" s="114"/>
      <c r="G69" s="110" t="str">
        <f t="shared" si="2"/>
        <v/>
      </c>
      <c r="H69" s="120" t="str">
        <f t="shared" si="3"/>
        <v/>
      </c>
      <c r="I69" s="24" t="str">
        <f t="shared" si="4"/>
        <v/>
      </c>
      <c r="J69" s="123" t="str">
        <f t="shared" si="5"/>
        <v/>
      </c>
      <c r="K69" s="86" t="str">
        <f t="shared" si="6"/>
        <v/>
      </c>
    </row>
    <row r="70" spans="2:11" x14ac:dyDescent="0.25">
      <c r="B70" s="132"/>
      <c r="C70" s="140"/>
      <c r="D70" s="134"/>
      <c r="E70" s="146"/>
      <c r="F70" s="114"/>
      <c r="G70" s="110" t="str">
        <f t="shared" si="2"/>
        <v/>
      </c>
      <c r="H70" s="120" t="str">
        <f t="shared" si="3"/>
        <v/>
      </c>
      <c r="I70" s="24" t="str">
        <f t="shared" si="4"/>
        <v/>
      </c>
      <c r="J70" s="123" t="str">
        <f t="shared" si="5"/>
        <v/>
      </c>
      <c r="K70" s="86" t="str">
        <f t="shared" si="6"/>
        <v/>
      </c>
    </row>
    <row r="71" spans="2:11" x14ac:dyDescent="0.25">
      <c r="B71" s="132"/>
      <c r="C71" s="140"/>
      <c r="D71" s="134"/>
      <c r="E71" s="146"/>
      <c r="F71" s="114"/>
      <c r="G71" s="110" t="str">
        <f t="shared" si="2"/>
        <v/>
      </c>
      <c r="H71" s="120" t="str">
        <f t="shared" si="3"/>
        <v/>
      </c>
      <c r="I71" s="24" t="str">
        <f t="shared" si="4"/>
        <v/>
      </c>
      <c r="J71" s="123" t="str">
        <f t="shared" si="5"/>
        <v/>
      </c>
      <c r="K71" s="86" t="str">
        <f t="shared" si="6"/>
        <v/>
      </c>
    </row>
    <row r="72" spans="2:11" x14ac:dyDescent="0.25">
      <c r="B72" s="132"/>
      <c r="C72" s="140"/>
      <c r="D72" s="134"/>
      <c r="E72" s="146"/>
      <c r="F72" s="114"/>
      <c r="G72" s="110" t="str">
        <f t="shared" si="2"/>
        <v/>
      </c>
      <c r="H72" s="120" t="str">
        <f t="shared" si="3"/>
        <v/>
      </c>
      <c r="I72" s="24" t="str">
        <f t="shared" si="4"/>
        <v/>
      </c>
      <c r="J72" s="123" t="str">
        <f t="shared" si="5"/>
        <v/>
      </c>
      <c r="K72" s="86" t="str">
        <f t="shared" si="6"/>
        <v/>
      </c>
    </row>
    <row r="73" spans="2:11" x14ac:dyDescent="0.25">
      <c r="B73" s="132"/>
      <c r="C73" s="140"/>
      <c r="D73" s="134"/>
      <c r="E73" s="146"/>
      <c r="F73" s="114"/>
      <c r="G73" s="110" t="str">
        <f t="shared" si="2"/>
        <v/>
      </c>
      <c r="H73" s="120" t="str">
        <f t="shared" si="3"/>
        <v/>
      </c>
      <c r="I73" s="24" t="str">
        <f t="shared" si="4"/>
        <v/>
      </c>
      <c r="J73" s="123" t="str">
        <f t="shared" si="5"/>
        <v/>
      </c>
      <c r="K73" s="86" t="str">
        <f t="shared" si="6"/>
        <v/>
      </c>
    </row>
    <row r="74" spans="2:11" x14ac:dyDescent="0.25">
      <c r="B74" s="132"/>
      <c r="C74" s="140"/>
      <c r="D74" s="134"/>
      <c r="E74" s="146"/>
      <c r="F74" s="114"/>
      <c r="G74" s="110" t="str">
        <f t="shared" si="2"/>
        <v/>
      </c>
      <c r="H74" s="120" t="str">
        <f t="shared" si="3"/>
        <v/>
      </c>
      <c r="I74" s="24" t="str">
        <f t="shared" si="4"/>
        <v/>
      </c>
      <c r="J74" s="123" t="str">
        <f t="shared" si="5"/>
        <v/>
      </c>
      <c r="K74" s="86" t="str">
        <f t="shared" si="6"/>
        <v/>
      </c>
    </row>
    <row r="75" spans="2:11" x14ac:dyDescent="0.25">
      <c r="B75" s="132"/>
      <c r="C75" s="140"/>
      <c r="D75" s="134"/>
      <c r="E75" s="146"/>
      <c r="F75" s="114"/>
      <c r="G75" s="110" t="str">
        <f t="shared" si="2"/>
        <v/>
      </c>
      <c r="H75" s="120" t="str">
        <f t="shared" si="3"/>
        <v/>
      </c>
      <c r="I75" s="24" t="str">
        <f t="shared" si="4"/>
        <v/>
      </c>
      <c r="J75" s="123" t="str">
        <f t="shared" si="5"/>
        <v/>
      </c>
      <c r="K75" s="86" t="str">
        <f t="shared" si="6"/>
        <v/>
      </c>
    </row>
    <row r="76" spans="2:11" x14ac:dyDescent="0.25">
      <c r="B76" s="132"/>
      <c r="C76" s="140"/>
      <c r="D76" s="134"/>
      <c r="E76" s="146"/>
      <c r="F76" s="114"/>
      <c r="G76" s="110" t="str">
        <f t="shared" si="2"/>
        <v/>
      </c>
      <c r="H76" s="120" t="str">
        <f t="shared" si="3"/>
        <v/>
      </c>
      <c r="I76" s="24" t="str">
        <f t="shared" si="4"/>
        <v/>
      </c>
      <c r="J76" s="123" t="str">
        <f t="shared" si="5"/>
        <v/>
      </c>
      <c r="K76" s="86" t="str">
        <f t="shared" si="6"/>
        <v/>
      </c>
    </row>
    <row r="77" spans="2:11" x14ac:dyDescent="0.25">
      <c r="B77" s="132"/>
      <c r="C77" s="140"/>
      <c r="D77" s="134"/>
      <c r="E77" s="146"/>
      <c r="F77" s="114"/>
      <c r="G77" s="110" t="str">
        <f t="shared" si="2"/>
        <v/>
      </c>
      <c r="H77" s="120" t="str">
        <f t="shared" si="3"/>
        <v/>
      </c>
      <c r="I77" s="24" t="str">
        <f t="shared" si="4"/>
        <v/>
      </c>
      <c r="J77" s="123" t="str">
        <f t="shared" si="5"/>
        <v/>
      </c>
      <c r="K77" s="86" t="str">
        <f t="shared" si="6"/>
        <v/>
      </c>
    </row>
    <row r="78" spans="2:11" x14ac:dyDescent="0.25">
      <c r="B78" s="132"/>
      <c r="C78" s="140"/>
      <c r="D78" s="134"/>
      <c r="E78" s="146"/>
      <c r="F78" s="114"/>
      <c r="G78" s="110" t="str">
        <f t="shared" si="2"/>
        <v/>
      </c>
      <c r="H78" s="120" t="str">
        <f t="shared" si="3"/>
        <v/>
      </c>
      <c r="I78" s="24" t="str">
        <f t="shared" si="4"/>
        <v/>
      </c>
      <c r="J78" s="123" t="str">
        <f t="shared" si="5"/>
        <v/>
      </c>
      <c r="K78" s="86" t="str">
        <f t="shared" si="6"/>
        <v/>
      </c>
    </row>
    <row r="79" spans="2:11" x14ac:dyDescent="0.25">
      <c r="B79" s="132"/>
      <c r="C79" s="140"/>
      <c r="D79" s="134"/>
      <c r="E79" s="146"/>
      <c r="F79" s="114"/>
      <c r="G79" s="110" t="str">
        <f t="shared" si="2"/>
        <v/>
      </c>
      <c r="H79" s="120" t="str">
        <f t="shared" si="3"/>
        <v/>
      </c>
      <c r="I79" s="24" t="str">
        <f t="shared" si="4"/>
        <v/>
      </c>
      <c r="J79" s="123" t="str">
        <f t="shared" si="5"/>
        <v/>
      </c>
      <c r="K79" s="86" t="str">
        <f t="shared" si="6"/>
        <v/>
      </c>
    </row>
    <row r="80" spans="2:11" x14ac:dyDescent="0.25">
      <c r="B80" s="132"/>
      <c r="C80" s="140"/>
      <c r="D80" s="134"/>
      <c r="E80" s="146"/>
      <c r="F80" s="114"/>
      <c r="G80" s="110" t="str">
        <f t="shared" si="2"/>
        <v/>
      </c>
      <c r="H80" s="120" t="str">
        <f t="shared" si="3"/>
        <v/>
      </c>
      <c r="I80" s="24" t="str">
        <f t="shared" si="4"/>
        <v/>
      </c>
      <c r="J80" s="123" t="str">
        <f t="shared" si="5"/>
        <v/>
      </c>
      <c r="K80" s="86" t="str">
        <f t="shared" si="6"/>
        <v/>
      </c>
    </row>
    <row r="81" spans="2:11" x14ac:dyDescent="0.25">
      <c r="B81" s="132"/>
      <c r="C81" s="140"/>
      <c r="D81" s="134"/>
      <c r="E81" s="146"/>
      <c r="F81" s="114"/>
      <c r="G81" s="110" t="str">
        <f t="shared" si="2"/>
        <v/>
      </c>
      <c r="H81" s="120" t="str">
        <f t="shared" si="3"/>
        <v/>
      </c>
      <c r="I81" s="24" t="str">
        <f t="shared" si="4"/>
        <v/>
      </c>
      <c r="J81" s="123" t="str">
        <f t="shared" si="5"/>
        <v/>
      </c>
      <c r="K81" s="86" t="str">
        <f t="shared" si="6"/>
        <v/>
      </c>
    </row>
    <row r="82" spans="2:11" x14ac:dyDescent="0.25">
      <c r="B82" s="132"/>
      <c r="C82" s="140"/>
      <c r="D82" s="134"/>
      <c r="E82" s="146"/>
      <c r="F82" s="114"/>
      <c r="G82" s="110" t="str">
        <f t="shared" si="2"/>
        <v/>
      </c>
      <c r="H82" s="120" t="str">
        <f t="shared" si="3"/>
        <v/>
      </c>
      <c r="I82" s="24" t="str">
        <f t="shared" si="4"/>
        <v/>
      </c>
      <c r="J82" s="123" t="str">
        <f t="shared" si="5"/>
        <v/>
      </c>
      <c r="K82" s="86" t="str">
        <f t="shared" si="6"/>
        <v/>
      </c>
    </row>
    <row r="83" spans="2:11" x14ac:dyDescent="0.25">
      <c r="B83" s="132"/>
      <c r="C83" s="140"/>
      <c r="D83" s="134"/>
      <c r="E83" s="146"/>
      <c r="F83" s="114"/>
      <c r="G83" s="110" t="str">
        <f t="shared" si="2"/>
        <v/>
      </c>
      <c r="H83" s="120" t="str">
        <f t="shared" si="3"/>
        <v/>
      </c>
      <c r="I83" s="24" t="str">
        <f t="shared" si="4"/>
        <v/>
      </c>
      <c r="J83" s="123" t="str">
        <f t="shared" si="5"/>
        <v/>
      </c>
      <c r="K83" s="86" t="str">
        <f t="shared" si="6"/>
        <v/>
      </c>
    </row>
    <row r="84" spans="2:11" x14ac:dyDescent="0.25">
      <c r="B84" s="132"/>
      <c r="C84" s="140"/>
      <c r="D84" s="134"/>
      <c r="E84" s="146"/>
      <c r="F84" s="114"/>
      <c r="G84" s="110" t="str">
        <f t="shared" si="2"/>
        <v/>
      </c>
      <c r="H84" s="120" t="str">
        <f t="shared" si="3"/>
        <v/>
      </c>
      <c r="I84" s="24" t="str">
        <f t="shared" si="4"/>
        <v/>
      </c>
      <c r="J84" s="123" t="str">
        <f t="shared" si="5"/>
        <v/>
      </c>
      <c r="K84" s="86" t="str">
        <f t="shared" si="6"/>
        <v/>
      </c>
    </row>
    <row r="85" spans="2:11" x14ac:dyDescent="0.25">
      <c r="B85" s="132"/>
      <c r="C85" s="140"/>
      <c r="D85" s="134"/>
      <c r="E85" s="146"/>
      <c r="F85" s="114"/>
      <c r="G85" s="110" t="str">
        <f t="shared" si="2"/>
        <v/>
      </c>
      <c r="H85" s="120" t="str">
        <f t="shared" si="3"/>
        <v/>
      </c>
      <c r="I85" s="24" t="str">
        <f t="shared" si="4"/>
        <v/>
      </c>
      <c r="J85" s="123" t="str">
        <f t="shared" si="5"/>
        <v/>
      </c>
      <c r="K85" s="86" t="str">
        <f t="shared" si="6"/>
        <v/>
      </c>
    </row>
    <row r="86" spans="2:11" x14ac:dyDescent="0.25">
      <c r="B86" s="132"/>
      <c r="C86" s="140"/>
      <c r="D86" s="134"/>
      <c r="E86" s="146"/>
      <c r="F86" s="114"/>
      <c r="G86" s="110" t="str">
        <f t="shared" si="2"/>
        <v/>
      </c>
      <c r="H86" s="120" t="str">
        <f t="shared" si="3"/>
        <v/>
      </c>
      <c r="I86" s="24" t="str">
        <f t="shared" si="4"/>
        <v/>
      </c>
      <c r="J86" s="123" t="str">
        <f t="shared" si="5"/>
        <v/>
      </c>
      <c r="K86" s="86" t="str">
        <f t="shared" si="6"/>
        <v/>
      </c>
    </row>
    <row r="87" spans="2:11" x14ac:dyDescent="0.25">
      <c r="B87" s="132"/>
      <c r="C87" s="140"/>
      <c r="D87" s="134"/>
      <c r="E87" s="146"/>
      <c r="F87" s="114"/>
      <c r="G87" s="110" t="str">
        <f t="shared" si="2"/>
        <v/>
      </c>
      <c r="H87" s="120" t="str">
        <f t="shared" si="3"/>
        <v/>
      </c>
      <c r="I87" s="24" t="str">
        <f t="shared" si="4"/>
        <v/>
      </c>
      <c r="J87" s="123" t="str">
        <f t="shared" si="5"/>
        <v/>
      </c>
      <c r="K87" s="86" t="str">
        <f t="shared" si="6"/>
        <v/>
      </c>
    </row>
    <row r="88" spans="2:11" x14ac:dyDescent="0.25">
      <c r="B88" s="132"/>
      <c r="C88" s="140"/>
      <c r="D88" s="134"/>
      <c r="E88" s="146"/>
      <c r="F88" s="114"/>
      <c r="G88" s="110" t="str">
        <f t="shared" si="2"/>
        <v/>
      </c>
      <c r="H88" s="120" t="str">
        <f t="shared" si="3"/>
        <v/>
      </c>
      <c r="I88" s="24" t="str">
        <f t="shared" si="4"/>
        <v/>
      </c>
      <c r="J88" s="123" t="str">
        <f t="shared" si="5"/>
        <v/>
      </c>
      <c r="K88" s="86" t="str">
        <f t="shared" si="6"/>
        <v/>
      </c>
    </row>
    <row r="89" spans="2:11" x14ac:dyDescent="0.25">
      <c r="B89" s="132"/>
      <c r="C89" s="140"/>
      <c r="D89" s="134"/>
      <c r="E89" s="146"/>
      <c r="F89" s="114"/>
      <c r="G89" s="110" t="str">
        <f t="shared" si="2"/>
        <v/>
      </c>
      <c r="H89" s="120" t="str">
        <f t="shared" si="3"/>
        <v/>
      </c>
      <c r="I89" s="24" t="str">
        <f t="shared" si="4"/>
        <v/>
      </c>
      <c r="J89" s="123" t="str">
        <f t="shared" si="5"/>
        <v/>
      </c>
      <c r="K89" s="86" t="str">
        <f t="shared" si="6"/>
        <v/>
      </c>
    </row>
    <row r="90" spans="2:11" x14ac:dyDescent="0.25">
      <c r="B90" s="132"/>
      <c r="C90" s="140"/>
      <c r="D90" s="134"/>
      <c r="E90" s="146"/>
      <c r="F90" s="114"/>
      <c r="G90" s="110" t="str">
        <f t="shared" si="2"/>
        <v/>
      </c>
      <c r="H90" s="120" t="str">
        <f t="shared" si="3"/>
        <v/>
      </c>
      <c r="I90" s="24" t="str">
        <f t="shared" si="4"/>
        <v/>
      </c>
      <c r="J90" s="123" t="str">
        <f t="shared" si="5"/>
        <v/>
      </c>
      <c r="K90" s="86" t="str">
        <f t="shared" si="6"/>
        <v/>
      </c>
    </row>
    <row r="91" spans="2:11" x14ac:dyDescent="0.25">
      <c r="B91" s="132"/>
      <c r="C91" s="140"/>
      <c r="D91" s="134"/>
      <c r="E91" s="146"/>
      <c r="F91" s="114"/>
      <c r="G91" s="110" t="str">
        <f t="shared" si="2"/>
        <v/>
      </c>
      <c r="H91" s="120" t="str">
        <f t="shared" si="3"/>
        <v/>
      </c>
      <c r="I91" s="24" t="str">
        <f t="shared" si="4"/>
        <v/>
      </c>
      <c r="J91" s="123" t="str">
        <f t="shared" si="5"/>
        <v/>
      </c>
      <c r="K91" s="86" t="str">
        <f t="shared" si="6"/>
        <v/>
      </c>
    </row>
    <row r="92" spans="2:11" x14ac:dyDescent="0.25">
      <c r="B92" s="132"/>
      <c r="C92" s="140"/>
      <c r="D92" s="134"/>
      <c r="E92" s="146"/>
      <c r="F92" s="114"/>
      <c r="G92" s="110" t="str">
        <f t="shared" si="2"/>
        <v/>
      </c>
      <c r="H92" s="120" t="str">
        <f t="shared" si="3"/>
        <v/>
      </c>
      <c r="I92" s="24" t="str">
        <f t="shared" si="4"/>
        <v/>
      </c>
      <c r="J92" s="123" t="str">
        <f t="shared" si="5"/>
        <v/>
      </c>
      <c r="K92" s="86" t="str">
        <f t="shared" si="6"/>
        <v/>
      </c>
    </row>
    <row r="93" spans="2:11" x14ac:dyDescent="0.25">
      <c r="B93" s="132"/>
      <c r="C93" s="140"/>
      <c r="D93" s="134"/>
      <c r="E93" s="146"/>
      <c r="F93" s="114"/>
      <c r="G93" s="110" t="str">
        <f t="shared" si="2"/>
        <v/>
      </c>
      <c r="H93" s="120" t="str">
        <f t="shared" si="3"/>
        <v/>
      </c>
      <c r="I93" s="24" t="str">
        <f t="shared" si="4"/>
        <v/>
      </c>
      <c r="J93" s="123" t="str">
        <f t="shared" si="5"/>
        <v/>
      </c>
      <c r="K93" s="86" t="str">
        <f t="shared" si="6"/>
        <v/>
      </c>
    </row>
    <row r="94" spans="2:11" x14ac:dyDescent="0.25">
      <c r="B94" s="132"/>
      <c r="C94" s="140"/>
      <c r="D94" s="134"/>
      <c r="E94" s="146"/>
      <c r="F94" s="114"/>
      <c r="G94" s="110" t="str">
        <f t="shared" si="2"/>
        <v/>
      </c>
      <c r="H94" s="120" t="str">
        <f t="shared" si="3"/>
        <v/>
      </c>
      <c r="I94" s="24" t="str">
        <f t="shared" si="4"/>
        <v/>
      </c>
      <c r="J94" s="123" t="str">
        <f t="shared" si="5"/>
        <v/>
      </c>
      <c r="K94" s="86" t="str">
        <f t="shared" si="6"/>
        <v/>
      </c>
    </row>
    <row r="95" spans="2:11" x14ac:dyDescent="0.25">
      <c r="B95" s="132"/>
      <c r="C95" s="140"/>
      <c r="D95" s="134"/>
      <c r="E95" s="146"/>
      <c r="F95" s="114"/>
      <c r="G95" s="110" t="str">
        <f t="shared" si="2"/>
        <v/>
      </c>
      <c r="H95" s="120" t="str">
        <f t="shared" si="3"/>
        <v/>
      </c>
      <c r="I95" s="24" t="str">
        <f t="shared" si="4"/>
        <v/>
      </c>
      <c r="J95" s="123" t="str">
        <f t="shared" si="5"/>
        <v/>
      </c>
      <c r="K95" s="86" t="str">
        <f t="shared" si="6"/>
        <v/>
      </c>
    </row>
    <row r="96" spans="2:11" x14ac:dyDescent="0.25">
      <c r="B96" s="132"/>
      <c r="C96" s="140"/>
      <c r="D96" s="134"/>
      <c r="E96" s="146"/>
      <c r="F96" s="114"/>
      <c r="G96" s="110" t="str">
        <f t="shared" si="2"/>
        <v/>
      </c>
      <c r="H96" s="120" t="str">
        <f t="shared" si="3"/>
        <v/>
      </c>
      <c r="I96" s="24" t="str">
        <f t="shared" si="4"/>
        <v/>
      </c>
      <c r="J96" s="123" t="str">
        <f t="shared" si="5"/>
        <v/>
      </c>
      <c r="K96" s="86" t="str">
        <f t="shared" si="6"/>
        <v/>
      </c>
    </row>
    <row r="97" spans="2:11" x14ac:dyDescent="0.25">
      <c r="B97" s="132"/>
      <c r="C97" s="140"/>
      <c r="D97" s="134"/>
      <c r="E97" s="146"/>
      <c r="F97" s="114"/>
      <c r="G97" s="110" t="str">
        <f t="shared" si="2"/>
        <v/>
      </c>
      <c r="H97" s="120" t="str">
        <f t="shared" si="3"/>
        <v/>
      </c>
      <c r="I97" s="24" t="str">
        <f t="shared" si="4"/>
        <v/>
      </c>
      <c r="J97" s="123" t="str">
        <f t="shared" si="5"/>
        <v/>
      </c>
      <c r="K97" s="86" t="str">
        <f t="shared" si="6"/>
        <v/>
      </c>
    </row>
    <row r="98" spans="2:11" x14ac:dyDescent="0.25">
      <c r="B98" s="132"/>
      <c r="C98" s="140"/>
      <c r="D98" s="134"/>
      <c r="E98" s="146"/>
      <c r="F98" s="114"/>
      <c r="G98" s="110" t="str">
        <f t="shared" si="2"/>
        <v/>
      </c>
      <c r="H98" s="120" t="str">
        <f t="shared" si="3"/>
        <v/>
      </c>
      <c r="I98" s="24" t="str">
        <f t="shared" si="4"/>
        <v/>
      </c>
      <c r="J98" s="123" t="str">
        <f t="shared" si="5"/>
        <v/>
      </c>
      <c r="K98" s="86" t="str">
        <f t="shared" si="6"/>
        <v/>
      </c>
    </row>
    <row r="99" spans="2:11" x14ac:dyDescent="0.25">
      <c r="B99" s="132"/>
      <c r="C99" s="140"/>
      <c r="D99" s="134"/>
      <c r="E99" s="146"/>
      <c r="F99" s="114"/>
      <c r="G99" s="110" t="str">
        <f t="shared" si="2"/>
        <v/>
      </c>
      <c r="H99" s="120" t="str">
        <f t="shared" si="3"/>
        <v/>
      </c>
      <c r="I99" s="24" t="str">
        <f t="shared" si="4"/>
        <v/>
      </c>
      <c r="J99" s="123" t="str">
        <f t="shared" si="5"/>
        <v/>
      </c>
      <c r="K99" s="86" t="str">
        <f t="shared" si="6"/>
        <v/>
      </c>
    </row>
    <row r="100" spans="2:11" x14ac:dyDescent="0.25">
      <c r="B100" s="132"/>
      <c r="C100" s="140"/>
      <c r="D100" s="134"/>
      <c r="E100" s="146"/>
      <c r="F100" s="114"/>
      <c r="G100" s="110" t="str">
        <f t="shared" si="2"/>
        <v/>
      </c>
      <c r="H100" s="120" t="str">
        <f t="shared" si="3"/>
        <v/>
      </c>
      <c r="I100" s="24" t="str">
        <f t="shared" si="4"/>
        <v/>
      </c>
      <c r="J100" s="123" t="str">
        <f t="shared" si="5"/>
        <v/>
      </c>
      <c r="K100" s="86" t="str">
        <f t="shared" si="6"/>
        <v/>
      </c>
    </row>
    <row r="101" spans="2:11" x14ac:dyDescent="0.25">
      <c r="B101" s="132"/>
      <c r="C101" s="140"/>
      <c r="D101" s="134"/>
      <c r="E101" s="146"/>
      <c r="F101" s="114"/>
      <c r="G101" s="110" t="str">
        <f t="shared" si="2"/>
        <v/>
      </c>
      <c r="H101" s="120" t="str">
        <f t="shared" si="3"/>
        <v/>
      </c>
      <c r="I101" s="24" t="str">
        <f t="shared" si="4"/>
        <v/>
      </c>
      <c r="J101" s="123" t="str">
        <f t="shared" si="5"/>
        <v/>
      </c>
      <c r="K101" s="86" t="str">
        <f t="shared" si="6"/>
        <v/>
      </c>
    </row>
    <row r="102" spans="2:11" x14ac:dyDescent="0.25">
      <c r="B102" s="132"/>
      <c r="C102" s="140"/>
      <c r="D102" s="134"/>
      <c r="E102" s="146"/>
      <c r="F102" s="114"/>
      <c r="G102" s="110" t="str">
        <f t="shared" si="2"/>
        <v/>
      </c>
      <c r="H102" s="120" t="str">
        <f t="shared" si="3"/>
        <v/>
      </c>
      <c r="I102" s="24" t="str">
        <f t="shared" si="4"/>
        <v/>
      </c>
      <c r="J102" s="123" t="str">
        <f t="shared" si="5"/>
        <v/>
      </c>
      <c r="K102" s="86" t="str">
        <f t="shared" si="6"/>
        <v/>
      </c>
    </row>
    <row r="103" spans="2:11" x14ac:dyDescent="0.25">
      <c r="B103" s="132"/>
      <c r="C103" s="140"/>
      <c r="D103" s="134"/>
      <c r="E103" s="146"/>
      <c r="F103" s="114"/>
      <c r="G103" s="110" t="str">
        <f t="shared" si="2"/>
        <v/>
      </c>
      <c r="H103" s="120" t="str">
        <f t="shared" si="3"/>
        <v/>
      </c>
      <c r="I103" s="24" t="str">
        <f t="shared" si="4"/>
        <v/>
      </c>
      <c r="J103" s="123" t="str">
        <f t="shared" si="5"/>
        <v/>
      </c>
      <c r="K103" s="86" t="str">
        <f t="shared" si="6"/>
        <v/>
      </c>
    </row>
    <row r="104" spans="2:11" x14ac:dyDescent="0.25">
      <c r="B104" s="132"/>
      <c r="C104" s="140"/>
      <c r="D104" s="134"/>
      <c r="E104" s="146"/>
      <c r="F104" s="114"/>
      <c r="G104" s="110" t="str">
        <f t="shared" si="2"/>
        <v/>
      </c>
      <c r="H104" s="120" t="str">
        <f t="shared" si="3"/>
        <v/>
      </c>
      <c r="I104" s="24" t="str">
        <f t="shared" si="4"/>
        <v/>
      </c>
      <c r="J104" s="123" t="str">
        <f t="shared" si="5"/>
        <v/>
      </c>
      <c r="K104" s="86" t="str">
        <f t="shared" si="6"/>
        <v/>
      </c>
    </row>
    <row r="105" spans="2:11" x14ac:dyDescent="0.25">
      <c r="B105" s="132"/>
      <c r="C105" s="140"/>
      <c r="D105" s="134"/>
      <c r="E105" s="146"/>
      <c r="F105" s="114"/>
      <c r="G105" s="110" t="str">
        <f t="shared" ref="G105:G139" si="7">IF(AND(B105&lt;&gt;"",C105&lt;&gt;"",D105&lt;&gt;"",E105&lt;&gt;""),IF(E105&gt;20,20,MIN(20,E105-MOD(E105,5))-IF(MOD(E105,5)=0,5,0)),"")</f>
        <v/>
      </c>
      <c r="H105" s="120" t="str">
        <f t="shared" ref="H105:H139" si="8">IF(AND(B105&lt;&gt;"",C105&lt;&gt;"",D105&lt;&gt;"",E105&lt;&gt;""),VLOOKUP(G105,$B$13:$J$18,C105+3,0),"")</f>
        <v/>
      </c>
      <c r="I105" s="24" t="str">
        <f t="shared" ref="I105:I139" si="9">IF(AND(B105&lt;&gt;"",C105&lt;&gt;"",D105&lt;&gt;"",E105&lt;&gt;""),VLOOKUP(G105,$B$22:$J$27,C105+3,0),"")</f>
        <v/>
      </c>
      <c r="J105" s="123" t="str">
        <f t="shared" ref="J105:J139" si="10">IF(AND(B105&lt;&gt;"",C105&lt;&gt;"",D105&lt;&gt;"",E105&lt;&gt;""),MIN(1,H105+I105*(MAX(1,E105)-G105)),"")</f>
        <v/>
      </c>
      <c r="K105" s="86" t="str">
        <f t="shared" ref="K105:K139" si="11">IF(AND(B105&lt;&gt;"",C105&lt;&gt;"",D105&lt;&gt;"",E105&lt;&gt;""),D105*J105,"")</f>
        <v/>
      </c>
    </row>
    <row r="106" spans="2:11" x14ac:dyDescent="0.25">
      <c r="B106" s="132"/>
      <c r="C106" s="140"/>
      <c r="D106" s="134"/>
      <c r="E106" s="146"/>
      <c r="F106" s="114"/>
      <c r="G106" s="110" t="str">
        <f t="shared" si="7"/>
        <v/>
      </c>
      <c r="H106" s="120" t="str">
        <f t="shared" si="8"/>
        <v/>
      </c>
      <c r="I106" s="24" t="str">
        <f t="shared" si="9"/>
        <v/>
      </c>
      <c r="J106" s="123" t="str">
        <f t="shared" si="10"/>
        <v/>
      </c>
      <c r="K106" s="86" t="str">
        <f t="shared" si="11"/>
        <v/>
      </c>
    </row>
    <row r="107" spans="2:11" x14ac:dyDescent="0.25">
      <c r="B107" s="132"/>
      <c r="C107" s="140"/>
      <c r="D107" s="134"/>
      <c r="E107" s="146"/>
      <c r="F107" s="114"/>
      <c r="G107" s="110" t="str">
        <f t="shared" si="7"/>
        <v/>
      </c>
      <c r="H107" s="120" t="str">
        <f t="shared" si="8"/>
        <v/>
      </c>
      <c r="I107" s="24" t="str">
        <f t="shared" si="9"/>
        <v/>
      </c>
      <c r="J107" s="123" t="str">
        <f t="shared" si="10"/>
        <v/>
      </c>
      <c r="K107" s="86" t="str">
        <f t="shared" si="11"/>
        <v/>
      </c>
    </row>
    <row r="108" spans="2:11" x14ac:dyDescent="0.25">
      <c r="B108" s="132"/>
      <c r="C108" s="140"/>
      <c r="D108" s="134"/>
      <c r="E108" s="146"/>
      <c r="F108" s="114"/>
      <c r="G108" s="110" t="str">
        <f t="shared" si="7"/>
        <v/>
      </c>
      <c r="H108" s="120" t="str">
        <f t="shared" si="8"/>
        <v/>
      </c>
      <c r="I108" s="24" t="str">
        <f t="shared" si="9"/>
        <v/>
      </c>
      <c r="J108" s="123" t="str">
        <f t="shared" si="10"/>
        <v/>
      </c>
      <c r="K108" s="86" t="str">
        <f t="shared" si="11"/>
        <v/>
      </c>
    </row>
    <row r="109" spans="2:11" x14ac:dyDescent="0.25">
      <c r="B109" s="132"/>
      <c r="C109" s="140"/>
      <c r="D109" s="134"/>
      <c r="E109" s="146"/>
      <c r="F109" s="114"/>
      <c r="G109" s="110" t="str">
        <f t="shared" si="7"/>
        <v/>
      </c>
      <c r="H109" s="120" t="str">
        <f t="shared" si="8"/>
        <v/>
      </c>
      <c r="I109" s="24" t="str">
        <f t="shared" si="9"/>
        <v/>
      </c>
      <c r="J109" s="123" t="str">
        <f t="shared" si="10"/>
        <v/>
      </c>
      <c r="K109" s="86" t="str">
        <f t="shared" si="11"/>
        <v/>
      </c>
    </row>
    <row r="110" spans="2:11" x14ac:dyDescent="0.25">
      <c r="B110" s="132"/>
      <c r="C110" s="140"/>
      <c r="D110" s="134"/>
      <c r="E110" s="146"/>
      <c r="F110" s="114"/>
      <c r="G110" s="110" t="str">
        <f t="shared" si="7"/>
        <v/>
      </c>
      <c r="H110" s="120" t="str">
        <f t="shared" si="8"/>
        <v/>
      </c>
      <c r="I110" s="24" t="str">
        <f t="shared" si="9"/>
        <v/>
      </c>
      <c r="J110" s="123" t="str">
        <f t="shared" si="10"/>
        <v/>
      </c>
      <c r="K110" s="86" t="str">
        <f t="shared" si="11"/>
        <v/>
      </c>
    </row>
    <row r="111" spans="2:11" x14ac:dyDescent="0.25">
      <c r="B111" s="132"/>
      <c r="C111" s="140"/>
      <c r="D111" s="134"/>
      <c r="E111" s="146"/>
      <c r="F111" s="114"/>
      <c r="G111" s="110" t="str">
        <f t="shared" si="7"/>
        <v/>
      </c>
      <c r="H111" s="120" t="str">
        <f t="shared" si="8"/>
        <v/>
      </c>
      <c r="I111" s="24" t="str">
        <f t="shared" si="9"/>
        <v/>
      </c>
      <c r="J111" s="123" t="str">
        <f t="shared" si="10"/>
        <v/>
      </c>
      <c r="K111" s="86" t="str">
        <f t="shared" si="11"/>
        <v/>
      </c>
    </row>
    <row r="112" spans="2:11" x14ac:dyDescent="0.25">
      <c r="B112" s="132"/>
      <c r="C112" s="140"/>
      <c r="D112" s="134"/>
      <c r="E112" s="146"/>
      <c r="F112" s="114"/>
      <c r="G112" s="110" t="str">
        <f t="shared" si="7"/>
        <v/>
      </c>
      <c r="H112" s="120" t="str">
        <f t="shared" si="8"/>
        <v/>
      </c>
      <c r="I112" s="24" t="str">
        <f t="shared" si="9"/>
        <v/>
      </c>
      <c r="J112" s="123" t="str">
        <f t="shared" si="10"/>
        <v/>
      </c>
      <c r="K112" s="86" t="str">
        <f t="shared" si="11"/>
        <v/>
      </c>
    </row>
    <row r="113" spans="2:11" x14ac:dyDescent="0.25">
      <c r="B113" s="132"/>
      <c r="C113" s="140"/>
      <c r="D113" s="134"/>
      <c r="E113" s="146"/>
      <c r="F113" s="114"/>
      <c r="G113" s="110" t="str">
        <f t="shared" si="7"/>
        <v/>
      </c>
      <c r="H113" s="120" t="str">
        <f t="shared" si="8"/>
        <v/>
      </c>
      <c r="I113" s="24" t="str">
        <f t="shared" si="9"/>
        <v/>
      </c>
      <c r="J113" s="123" t="str">
        <f t="shared" si="10"/>
        <v/>
      </c>
      <c r="K113" s="86" t="str">
        <f t="shared" si="11"/>
        <v/>
      </c>
    </row>
    <row r="114" spans="2:11" x14ac:dyDescent="0.25">
      <c r="B114" s="132"/>
      <c r="C114" s="140"/>
      <c r="D114" s="134"/>
      <c r="E114" s="146"/>
      <c r="F114" s="114"/>
      <c r="G114" s="110" t="str">
        <f t="shared" si="7"/>
        <v/>
      </c>
      <c r="H114" s="120" t="str">
        <f t="shared" si="8"/>
        <v/>
      </c>
      <c r="I114" s="24" t="str">
        <f t="shared" si="9"/>
        <v/>
      </c>
      <c r="J114" s="123" t="str">
        <f t="shared" si="10"/>
        <v/>
      </c>
      <c r="K114" s="86" t="str">
        <f t="shared" si="11"/>
        <v/>
      </c>
    </row>
    <row r="115" spans="2:11" x14ac:dyDescent="0.25">
      <c r="B115" s="132"/>
      <c r="C115" s="140"/>
      <c r="D115" s="134"/>
      <c r="E115" s="146"/>
      <c r="F115" s="114"/>
      <c r="G115" s="110" t="str">
        <f t="shared" si="7"/>
        <v/>
      </c>
      <c r="H115" s="120" t="str">
        <f t="shared" si="8"/>
        <v/>
      </c>
      <c r="I115" s="24" t="str">
        <f t="shared" si="9"/>
        <v/>
      </c>
      <c r="J115" s="123" t="str">
        <f t="shared" si="10"/>
        <v/>
      </c>
      <c r="K115" s="86" t="str">
        <f t="shared" si="11"/>
        <v/>
      </c>
    </row>
    <row r="116" spans="2:11" x14ac:dyDescent="0.25">
      <c r="B116" s="132"/>
      <c r="C116" s="140"/>
      <c r="D116" s="134"/>
      <c r="E116" s="146"/>
      <c r="F116" s="114"/>
      <c r="G116" s="110" t="str">
        <f t="shared" si="7"/>
        <v/>
      </c>
      <c r="H116" s="120" t="str">
        <f t="shared" si="8"/>
        <v/>
      </c>
      <c r="I116" s="24" t="str">
        <f t="shared" si="9"/>
        <v/>
      </c>
      <c r="J116" s="123" t="str">
        <f t="shared" si="10"/>
        <v/>
      </c>
      <c r="K116" s="86" t="str">
        <f t="shared" si="11"/>
        <v/>
      </c>
    </row>
    <row r="117" spans="2:11" x14ac:dyDescent="0.25">
      <c r="B117" s="132"/>
      <c r="C117" s="140"/>
      <c r="D117" s="134"/>
      <c r="E117" s="146"/>
      <c r="F117" s="114"/>
      <c r="G117" s="110" t="str">
        <f t="shared" si="7"/>
        <v/>
      </c>
      <c r="H117" s="120" t="str">
        <f t="shared" si="8"/>
        <v/>
      </c>
      <c r="I117" s="24" t="str">
        <f t="shared" si="9"/>
        <v/>
      </c>
      <c r="J117" s="123" t="str">
        <f t="shared" si="10"/>
        <v/>
      </c>
      <c r="K117" s="86" t="str">
        <f t="shared" si="11"/>
        <v/>
      </c>
    </row>
    <row r="118" spans="2:11" x14ac:dyDescent="0.25">
      <c r="B118" s="132"/>
      <c r="C118" s="140"/>
      <c r="D118" s="134"/>
      <c r="E118" s="146"/>
      <c r="F118" s="114"/>
      <c r="G118" s="110" t="str">
        <f t="shared" si="7"/>
        <v/>
      </c>
      <c r="H118" s="120" t="str">
        <f t="shared" si="8"/>
        <v/>
      </c>
      <c r="I118" s="24" t="str">
        <f t="shared" si="9"/>
        <v/>
      </c>
      <c r="J118" s="123" t="str">
        <f t="shared" si="10"/>
        <v/>
      </c>
      <c r="K118" s="86" t="str">
        <f t="shared" si="11"/>
        <v/>
      </c>
    </row>
    <row r="119" spans="2:11" x14ac:dyDescent="0.25">
      <c r="B119" s="132"/>
      <c r="C119" s="140"/>
      <c r="D119" s="134"/>
      <c r="E119" s="146"/>
      <c r="F119" s="114"/>
      <c r="G119" s="110" t="str">
        <f t="shared" si="7"/>
        <v/>
      </c>
      <c r="H119" s="120" t="str">
        <f t="shared" si="8"/>
        <v/>
      </c>
      <c r="I119" s="24" t="str">
        <f t="shared" si="9"/>
        <v/>
      </c>
      <c r="J119" s="123" t="str">
        <f t="shared" si="10"/>
        <v/>
      </c>
      <c r="K119" s="86" t="str">
        <f t="shared" si="11"/>
        <v/>
      </c>
    </row>
    <row r="120" spans="2:11" x14ac:dyDescent="0.25">
      <c r="B120" s="132"/>
      <c r="C120" s="140"/>
      <c r="D120" s="134"/>
      <c r="E120" s="146"/>
      <c r="F120" s="114"/>
      <c r="G120" s="110" t="str">
        <f t="shared" si="7"/>
        <v/>
      </c>
      <c r="H120" s="120" t="str">
        <f t="shared" si="8"/>
        <v/>
      </c>
      <c r="I120" s="24" t="str">
        <f t="shared" si="9"/>
        <v/>
      </c>
      <c r="J120" s="123" t="str">
        <f t="shared" si="10"/>
        <v/>
      </c>
      <c r="K120" s="86" t="str">
        <f t="shared" si="11"/>
        <v/>
      </c>
    </row>
    <row r="121" spans="2:11" x14ac:dyDescent="0.25">
      <c r="B121" s="132"/>
      <c r="C121" s="140"/>
      <c r="D121" s="134"/>
      <c r="E121" s="146"/>
      <c r="F121" s="114"/>
      <c r="G121" s="110" t="str">
        <f t="shared" si="7"/>
        <v/>
      </c>
      <c r="H121" s="120" t="str">
        <f t="shared" si="8"/>
        <v/>
      </c>
      <c r="I121" s="24" t="str">
        <f t="shared" si="9"/>
        <v/>
      </c>
      <c r="J121" s="123" t="str">
        <f t="shared" si="10"/>
        <v/>
      </c>
      <c r="K121" s="86" t="str">
        <f t="shared" si="11"/>
        <v/>
      </c>
    </row>
    <row r="122" spans="2:11" x14ac:dyDescent="0.25">
      <c r="B122" s="132"/>
      <c r="C122" s="140"/>
      <c r="D122" s="134"/>
      <c r="E122" s="146"/>
      <c r="F122" s="114"/>
      <c r="G122" s="110" t="str">
        <f t="shared" si="7"/>
        <v/>
      </c>
      <c r="H122" s="120" t="str">
        <f t="shared" si="8"/>
        <v/>
      </c>
      <c r="I122" s="24" t="str">
        <f t="shared" si="9"/>
        <v/>
      </c>
      <c r="J122" s="123" t="str">
        <f t="shared" si="10"/>
        <v/>
      </c>
      <c r="K122" s="86" t="str">
        <f t="shared" si="11"/>
        <v/>
      </c>
    </row>
    <row r="123" spans="2:11" x14ac:dyDescent="0.25">
      <c r="B123" s="132"/>
      <c r="C123" s="140"/>
      <c r="D123" s="134"/>
      <c r="E123" s="146"/>
      <c r="F123" s="114"/>
      <c r="G123" s="110" t="str">
        <f t="shared" si="7"/>
        <v/>
      </c>
      <c r="H123" s="120" t="str">
        <f t="shared" si="8"/>
        <v/>
      </c>
      <c r="I123" s="24" t="str">
        <f t="shared" si="9"/>
        <v/>
      </c>
      <c r="J123" s="123" t="str">
        <f t="shared" si="10"/>
        <v/>
      </c>
      <c r="K123" s="86" t="str">
        <f t="shared" si="11"/>
        <v/>
      </c>
    </row>
    <row r="124" spans="2:11" x14ac:dyDescent="0.25">
      <c r="B124" s="132"/>
      <c r="C124" s="140"/>
      <c r="D124" s="134"/>
      <c r="E124" s="146"/>
      <c r="F124" s="114"/>
      <c r="G124" s="110" t="str">
        <f t="shared" si="7"/>
        <v/>
      </c>
      <c r="H124" s="120" t="str">
        <f t="shared" si="8"/>
        <v/>
      </c>
      <c r="I124" s="24" t="str">
        <f t="shared" si="9"/>
        <v/>
      </c>
      <c r="J124" s="123" t="str">
        <f t="shared" si="10"/>
        <v/>
      </c>
      <c r="K124" s="86" t="str">
        <f t="shared" si="11"/>
        <v/>
      </c>
    </row>
    <row r="125" spans="2:11" x14ac:dyDescent="0.25">
      <c r="B125" s="132"/>
      <c r="C125" s="140"/>
      <c r="D125" s="134"/>
      <c r="E125" s="146"/>
      <c r="F125" s="114"/>
      <c r="G125" s="110" t="str">
        <f t="shared" si="7"/>
        <v/>
      </c>
      <c r="H125" s="120" t="str">
        <f t="shared" si="8"/>
        <v/>
      </c>
      <c r="I125" s="24" t="str">
        <f t="shared" si="9"/>
        <v/>
      </c>
      <c r="J125" s="123" t="str">
        <f t="shared" si="10"/>
        <v/>
      </c>
      <c r="K125" s="86" t="str">
        <f t="shared" si="11"/>
        <v/>
      </c>
    </row>
    <row r="126" spans="2:11" x14ac:dyDescent="0.25">
      <c r="B126" s="132"/>
      <c r="C126" s="140"/>
      <c r="D126" s="134"/>
      <c r="E126" s="146"/>
      <c r="F126" s="114"/>
      <c r="G126" s="110" t="str">
        <f t="shared" si="7"/>
        <v/>
      </c>
      <c r="H126" s="120" t="str">
        <f t="shared" si="8"/>
        <v/>
      </c>
      <c r="I126" s="24" t="str">
        <f t="shared" si="9"/>
        <v/>
      </c>
      <c r="J126" s="123" t="str">
        <f t="shared" si="10"/>
        <v/>
      </c>
      <c r="K126" s="86" t="str">
        <f t="shared" si="11"/>
        <v/>
      </c>
    </row>
    <row r="127" spans="2:11" x14ac:dyDescent="0.25">
      <c r="B127" s="132"/>
      <c r="C127" s="140"/>
      <c r="D127" s="134"/>
      <c r="E127" s="146"/>
      <c r="F127" s="114"/>
      <c r="G127" s="110" t="str">
        <f t="shared" si="7"/>
        <v/>
      </c>
      <c r="H127" s="120" t="str">
        <f t="shared" si="8"/>
        <v/>
      </c>
      <c r="I127" s="24" t="str">
        <f t="shared" si="9"/>
        <v/>
      </c>
      <c r="J127" s="123" t="str">
        <f t="shared" si="10"/>
        <v/>
      </c>
      <c r="K127" s="86" t="str">
        <f t="shared" si="11"/>
        <v/>
      </c>
    </row>
    <row r="128" spans="2:11" x14ac:dyDescent="0.25">
      <c r="B128" s="132"/>
      <c r="C128" s="140"/>
      <c r="D128" s="134"/>
      <c r="E128" s="146"/>
      <c r="F128" s="114"/>
      <c r="G128" s="110" t="str">
        <f t="shared" si="7"/>
        <v/>
      </c>
      <c r="H128" s="120" t="str">
        <f t="shared" si="8"/>
        <v/>
      </c>
      <c r="I128" s="24" t="str">
        <f t="shared" si="9"/>
        <v/>
      </c>
      <c r="J128" s="123" t="str">
        <f t="shared" si="10"/>
        <v/>
      </c>
      <c r="K128" s="86" t="str">
        <f t="shared" si="11"/>
        <v/>
      </c>
    </row>
    <row r="129" spans="2:11" x14ac:dyDescent="0.25">
      <c r="B129" s="132"/>
      <c r="C129" s="140"/>
      <c r="D129" s="134"/>
      <c r="E129" s="146"/>
      <c r="F129" s="114"/>
      <c r="G129" s="110" t="str">
        <f t="shared" si="7"/>
        <v/>
      </c>
      <c r="H129" s="120" t="str">
        <f t="shared" si="8"/>
        <v/>
      </c>
      <c r="I129" s="24" t="str">
        <f t="shared" si="9"/>
        <v/>
      </c>
      <c r="J129" s="123" t="str">
        <f t="shared" si="10"/>
        <v/>
      </c>
      <c r="K129" s="86" t="str">
        <f t="shared" si="11"/>
        <v/>
      </c>
    </row>
    <row r="130" spans="2:11" x14ac:dyDescent="0.25">
      <c r="B130" s="132"/>
      <c r="C130" s="140"/>
      <c r="D130" s="134"/>
      <c r="E130" s="146"/>
      <c r="F130" s="114"/>
      <c r="G130" s="110" t="str">
        <f t="shared" si="7"/>
        <v/>
      </c>
      <c r="H130" s="120" t="str">
        <f t="shared" si="8"/>
        <v/>
      </c>
      <c r="I130" s="24" t="str">
        <f t="shared" si="9"/>
        <v/>
      </c>
      <c r="J130" s="123" t="str">
        <f t="shared" si="10"/>
        <v/>
      </c>
      <c r="K130" s="86" t="str">
        <f t="shared" si="11"/>
        <v/>
      </c>
    </row>
    <row r="131" spans="2:11" x14ac:dyDescent="0.25">
      <c r="B131" s="132"/>
      <c r="C131" s="140"/>
      <c r="D131" s="134"/>
      <c r="E131" s="146"/>
      <c r="F131" s="114"/>
      <c r="G131" s="110" t="str">
        <f t="shared" si="7"/>
        <v/>
      </c>
      <c r="H131" s="120" t="str">
        <f t="shared" si="8"/>
        <v/>
      </c>
      <c r="I131" s="24" t="str">
        <f t="shared" si="9"/>
        <v/>
      </c>
      <c r="J131" s="123" t="str">
        <f t="shared" si="10"/>
        <v/>
      </c>
      <c r="K131" s="86" t="str">
        <f t="shared" si="11"/>
        <v/>
      </c>
    </row>
    <row r="132" spans="2:11" x14ac:dyDescent="0.25">
      <c r="B132" s="132"/>
      <c r="C132" s="140"/>
      <c r="D132" s="134"/>
      <c r="E132" s="146"/>
      <c r="F132" s="114"/>
      <c r="G132" s="110" t="str">
        <f t="shared" si="7"/>
        <v/>
      </c>
      <c r="H132" s="120" t="str">
        <f t="shared" si="8"/>
        <v/>
      </c>
      <c r="I132" s="24" t="str">
        <f t="shared" si="9"/>
        <v/>
      </c>
      <c r="J132" s="123" t="str">
        <f t="shared" si="10"/>
        <v/>
      </c>
      <c r="K132" s="86" t="str">
        <f t="shared" si="11"/>
        <v/>
      </c>
    </row>
    <row r="133" spans="2:11" x14ac:dyDescent="0.25">
      <c r="B133" s="132"/>
      <c r="C133" s="140"/>
      <c r="D133" s="134"/>
      <c r="E133" s="146"/>
      <c r="F133" s="114"/>
      <c r="G133" s="110" t="str">
        <f t="shared" si="7"/>
        <v/>
      </c>
      <c r="H133" s="120" t="str">
        <f t="shared" si="8"/>
        <v/>
      </c>
      <c r="I133" s="24" t="str">
        <f t="shared" si="9"/>
        <v/>
      </c>
      <c r="J133" s="123" t="str">
        <f t="shared" si="10"/>
        <v/>
      </c>
      <c r="K133" s="86" t="str">
        <f t="shared" si="11"/>
        <v/>
      </c>
    </row>
    <row r="134" spans="2:11" x14ac:dyDescent="0.25">
      <c r="B134" s="132"/>
      <c r="C134" s="140"/>
      <c r="D134" s="134"/>
      <c r="E134" s="146"/>
      <c r="F134" s="114"/>
      <c r="G134" s="110" t="str">
        <f t="shared" si="7"/>
        <v/>
      </c>
      <c r="H134" s="120" t="str">
        <f t="shared" si="8"/>
        <v/>
      </c>
      <c r="I134" s="24" t="str">
        <f t="shared" si="9"/>
        <v/>
      </c>
      <c r="J134" s="123" t="str">
        <f t="shared" si="10"/>
        <v/>
      </c>
      <c r="K134" s="86" t="str">
        <f t="shared" si="11"/>
        <v/>
      </c>
    </row>
    <row r="135" spans="2:11" x14ac:dyDescent="0.25">
      <c r="B135" s="132"/>
      <c r="C135" s="140"/>
      <c r="D135" s="134"/>
      <c r="E135" s="146"/>
      <c r="F135" s="114"/>
      <c r="G135" s="110" t="str">
        <f t="shared" si="7"/>
        <v/>
      </c>
      <c r="H135" s="120" t="str">
        <f t="shared" si="8"/>
        <v/>
      </c>
      <c r="I135" s="24" t="str">
        <f t="shared" si="9"/>
        <v/>
      </c>
      <c r="J135" s="123" t="str">
        <f t="shared" si="10"/>
        <v/>
      </c>
      <c r="K135" s="86" t="str">
        <f t="shared" si="11"/>
        <v/>
      </c>
    </row>
    <row r="136" spans="2:11" x14ac:dyDescent="0.25">
      <c r="B136" s="132"/>
      <c r="C136" s="140"/>
      <c r="D136" s="134"/>
      <c r="E136" s="146"/>
      <c r="F136" s="114"/>
      <c r="G136" s="110" t="str">
        <f t="shared" si="7"/>
        <v/>
      </c>
      <c r="H136" s="120" t="str">
        <f t="shared" si="8"/>
        <v/>
      </c>
      <c r="I136" s="24" t="str">
        <f t="shared" si="9"/>
        <v/>
      </c>
      <c r="J136" s="123" t="str">
        <f t="shared" si="10"/>
        <v/>
      </c>
      <c r="K136" s="86" t="str">
        <f t="shared" si="11"/>
        <v/>
      </c>
    </row>
    <row r="137" spans="2:11" x14ac:dyDescent="0.25">
      <c r="B137" s="132"/>
      <c r="C137" s="140"/>
      <c r="D137" s="134"/>
      <c r="E137" s="146"/>
      <c r="F137" s="114"/>
      <c r="G137" s="110" t="str">
        <f t="shared" si="7"/>
        <v/>
      </c>
      <c r="H137" s="120" t="str">
        <f t="shared" si="8"/>
        <v/>
      </c>
      <c r="I137" s="24" t="str">
        <f t="shared" si="9"/>
        <v/>
      </c>
      <c r="J137" s="123" t="str">
        <f t="shared" si="10"/>
        <v/>
      </c>
      <c r="K137" s="86" t="str">
        <f t="shared" si="11"/>
        <v/>
      </c>
    </row>
    <row r="138" spans="2:11" x14ac:dyDescent="0.25">
      <c r="B138" s="132"/>
      <c r="C138" s="140"/>
      <c r="D138" s="134"/>
      <c r="E138" s="146"/>
      <c r="F138" s="114"/>
      <c r="G138" s="110" t="str">
        <f t="shared" si="7"/>
        <v/>
      </c>
      <c r="H138" s="120" t="str">
        <f t="shared" si="8"/>
        <v/>
      </c>
      <c r="I138" s="24" t="str">
        <f t="shared" si="9"/>
        <v/>
      </c>
      <c r="J138" s="123" t="str">
        <f t="shared" si="10"/>
        <v/>
      </c>
      <c r="K138" s="86" t="str">
        <f t="shared" si="11"/>
        <v/>
      </c>
    </row>
    <row r="139" spans="2:11" x14ac:dyDescent="0.25">
      <c r="B139" s="136"/>
      <c r="C139" s="141"/>
      <c r="D139" s="138"/>
      <c r="E139" s="147"/>
      <c r="F139" s="115"/>
      <c r="G139" s="111" t="str">
        <f t="shared" si="7"/>
        <v/>
      </c>
      <c r="H139" s="121" t="str">
        <f t="shared" si="8"/>
        <v/>
      </c>
      <c r="I139" s="112" t="str">
        <f t="shared" si="9"/>
        <v/>
      </c>
      <c r="J139" s="124" t="str">
        <f t="shared" si="10"/>
        <v/>
      </c>
      <c r="K139" s="87" t="str">
        <f t="shared" si="11"/>
        <v/>
      </c>
    </row>
  </sheetData>
  <sheetProtection algorithmName="SHA-512" hashValue="C2pB/XKXsVO6iVpThhPtRZ7VYc8Xnk8pwb0gAsoFBfNNUGRKPLEN6/9MXMLNItBO7RxpEcD2RFByt+xD7ce4+Q==" saltValue="Vio30SD0Dkiz95DxOpKHag==" spinCount="100000" sheet="1" objects="1" scenarios="1"/>
  <mergeCells count="12">
    <mergeCell ref="B33:C33"/>
    <mergeCell ref="B5:E5"/>
    <mergeCell ref="B6:E6"/>
    <mergeCell ref="B7:E7"/>
    <mergeCell ref="B8:E8"/>
    <mergeCell ref="D12:J12"/>
    <mergeCell ref="B12:C12"/>
    <mergeCell ref="D21:J21"/>
    <mergeCell ref="B21:C21"/>
    <mergeCell ref="D30:J30"/>
    <mergeCell ref="B30:C31"/>
    <mergeCell ref="B32:C32"/>
  </mergeCells>
  <dataValidations count="2">
    <dataValidation type="decimal" operator="greaterThan" allowBlank="1" showInputMessage="1" showErrorMessage="1" sqref="E40:E139" xr:uid="{00000000-0002-0000-0400-000000000000}">
      <formula1>0</formula1>
    </dataValidation>
    <dataValidation type="list" allowBlank="1" showInputMessage="1" showErrorMessage="1" sqref="C40:C139" xr:uid="{00000000-0002-0000-0400-000001000000}">
      <formula1>$D$31:$J$31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B2:M128"/>
  <sheetViews>
    <sheetView showGridLines="0" zoomScale="90" zoomScaleNormal="90" workbookViewId="0">
      <pane ySplit="8" topLeftCell="A9" activePane="bottomLeft" state="frozen"/>
      <selection pane="bottomLeft" activeCell="M41" sqref="M41"/>
    </sheetView>
  </sheetViews>
  <sheetFormatPr defaultRowHeight="12.5" x14ac:dyDescent="0.25"/>
  <cols>
    <col min="1" max="1" width="4.1796875" customWidth="1"/>
    <col min="2" max="2" width="32.453125" customWidth="1"/>
    <col min="3" max="3" width="9" customWidth="1"/>
    <col min="4" max="4" width="16.1796875" customWidth="1"/>
    <col min="5" max="5" width="10.453125" customWidth="1"/>
    <col min="6" max="6" width="11" customWidth="1"/>
    <col min="7" max="7" width="11.1796875" customWidth="1"/>
    <col min="8" max="8" width="11.26953125" customWidth="1"/>
    <col min="9" max="9" width="10.54296875" customWidth="1"/>
    <col min="10" max="10" width="10.453125" customWidth="1"/>
    <col min="11" max="11" width="16.453125" customWidth="1"/>
    <col min="12" max="12" width="9.1796875" customWidth="1"/>
    <col min="13" max="13" width="9.453125" bestFit="1" customWidth="1"/>
  </cols>
  <sheetData>
    <row r="2" spans="2:13" ht="24.75" customHeight="1" x14ac:dyDescent="0.35">
      <c r="B2" s="88" t="s">
        <v>46</v>
      </c>
      <c r="F2" s="5"/>
      <c r="G2" s="5"/>
      <c r="M2" s="5"/>
    </row>
    <row r="3" spans="2:13" ht="13" x14ac:dyDescent="0.3">
      <c r="B3" s="19" t="s">
        <v>163</v>
      </c>
      <c r="C3" s="1"/>
      <c r="D3" s="1"/>
      <c r="E3" s="1"/>
      <c r="F3" s="5"/>
      <c r="G3" s="5"/>
      <c r="M3" s="5"/>
    </row>
    <row r="4" spans="2:13" x14ac:dyDescent="0.25">
      <c r="M4" s="5"/>
    </row>
    <row r="5" spans="2:13" ht="13" x14ac:dyDescent="0.3">
      <c r="B5" s="205" t="s">
        <v>101</v>
      </c>
      <c r="C5" s="206"/>
      <c r="D5" s="206"/>
      <c r="E5" s="207"/>
      <c r="F5" s="55" t="s">
        <v>102</v>
      </c>
      <c r="G5" s="50" t="s">
        <v>103</v>
      </c>
      <c r="H5" s="50" t="s">
        <v>104</v>
      </c>
      <c r="M5" s="5"/>
    </row>
    <row r="6" spans="2:13" x14ac:dyDescent="0.25">
      <c r="B6" s="211" t="s">
        <v>105</v>
      </c>
      <c r="C6" s="212"/>
      <c r="D6" s="212"/>
      <c r="E6" s="216"/>
      <c r="F6" s="33">
        <f>SUM(D19:H19)+K24</f>
        <v>0</v>
      </c>
      <c r="G6" s="126"/>
      <c r="H6" s="34">
        <f>F6-G6</f>
        <v>0</v>
      </c>
      <c r="M6" s="5"/>
    </row>
    <row r="7" spans="2:13" x14ac:dyDescent="0.25">
      <c r="B7" s="211" t="s">
        <v>106</v>
      </c>
      <c r="C7" s="212"/>
      <c r="D7" s="212"/>
      <c r="E7" s="216"/>
      <c r="F7" s="16">
        <f>SUM(D20:H20)</f>
        <v>0</v>
      </c>
      <c r="G7" s="26">
        <f>G8-G6</f>
        <v>0</v>
      </c>
      <c r="H7" s="37">
        <f>MAX(0,F7+G7)</f>
        <v>0</v>
      </c>
      <c r="M7" s="5"/>
    </row>
    <row r="8" spans="2:13" x14ac:dyDescent="0.25">
      <c r="B8" s="211" t="s">
        <v>107</v>
      </c>
      <c r="C8" s="212"/>
      <c r="D8" s="212"/>
      <c r="E8" s="216"/>
      <c r="F8" s="35">
        <f>(F6-F7)</f>
        <v>0</v>
      </c>
      <c r="G8" s="127"/>
      <c r="H8" s="36">
        <f>F8-G8</f>
        <v>0</v>
      </c>
      <c r="M8" s="5"/>
    </row>
    <row r="9" spans="2:13" x14ac:dyDescent="0.25">
      <c r="M9" s="5"/>
    </row>
    <row r="10" spans="2:13" x14ac:dyDescent="0.25">
      <c r="M10" s="5"/>
    </row>
    <row r="11" spans="2:13" ht="13" x14ac:dyDescent="0.3">
      <c r="B11" s="1" t="s">
        <v>114</v>
      </c>
      <c r="C11" s="2"/>
      <c r="D11" s="2"/>
      <c r="E11" s="2"/>
      <c r="F11" s="2"/>
      <c r="G11" s="2"/>
      <c r="H11" s="2"/>
    </row>
    <row r="12" spans="2:13" x14ac:dyDescent="0.25">
      <c r="B12" s="213" t="s">
        <v>110</v>
      </c>
      <c r="C12" s="213"/>
      <c r="D12" s="213"/>
      <c r="E12" s="213"/>
      <c r="F12" s="213"/>
      <c r="G12" s="5"/>
      <c r="H12" s="5"/>
    </row>
    <row r="13" spans="2:13" ht="13" x14ac:dyDescent="0.3">
      <c r="B13" s="47">
        <v>0</v>
      </c>
      <c r="C13" s="47">
        <v>1</v>
      </c>
      <c r="D13" s="47">
        <v>2</v>
      </c>
      <c r="E13" s="47">
        <v>3</v>
      </c>
      <c r="F13" s="47" t="s">
        <v>113</v>
      </c>
      <c r="G13" s="9"/>
      <c r="H13" s="9"/>
    </row>
    <row r="14" spans="2:13" x14ac:dyDescent="0.25">
      <c r="B14" s="51">
        <v>2.1000000000000001E-2</v>
      </c>
      <c r="C14" s="51">
        <v>0.03</v>
      </c>
      <c r="D14" s="51">
        <v>0.03</v>
      </c>
      <c r="E14" s="51">
        <v>0.03</v>
      </c>
      <c r="F14" s="51">
        <v>1</v>
      </c>
      <c r="G14" s="11"/>
      <c r="H14" s="11"/>
    </row>
    <row r="17" spans="2:11" x14ac:dyDescent="0.25">
      <c r="B17" s="219"/>
      <c r="C17" s="219"/>
      <c r="D17" s="208" t="s">
        <v>110</v>
      </c>
      <c r="E17" s="209"/>
      <c r="F17" s="209"/>
      <c r="G17" s="209"/>
      <c r="H17" s="210"/>
      <c r="I17" s="5"/>
      <c r="J17" s="5"/>
    </row>
    <row r="18" spans="2:11" ht="13" x14ac:dyDescent="0.3">
      <c r="B18" s="219"/>
      <c r="C18" s="219"/>
      <c r="D18" s="47">
        <v>0</v>
      </c>
      <c r="E18" s="47">
        <v>1</v>
      </c>
      <c r="F18" s="47">
        <v>2</v>
      </c>
      <c r="G18" s="47">
        <v>3</v>
      </c>
      <c r="H18" s="47" t="s">
        <v>113</v>
      </c>
      <c r="I18" s="9"/>
      <c r="J18" s="9"/>
    </row>
    <row r="19" spans="2:11" x14ac:dyDescent="0.25">
      <c r="B19" s="211" t="s">
        <v>115</v>
      </c>
      <c r="C19" s="212"/>
      <c r="D19" s="66">
        <f>SUMIF($C29:$C128,D18,$D29:$D128)</f>
        <v>0</v>
      </c>
      <c r="E19" s="66">
        <f t="shared" ref="E19:G19" si="0">SUMIF($C29:$C128,E18,$D29:$D128)</f>
        <v>0</v>
      </c>
      <c r="F19" s="66">
        <f t="shared" si="0"/>
        <v>0</v>
      </c>
      <c r="G19" s="66">
        <f t="shared" si="0"/>
        <v>0</v>
      </c>
      <c r="H19" s="66">
        <f t="shared" ref="H19" si="1">SUMIF($C29:$C128,H18,$D29:$D128)</f>
        <v>0</v>
      </c>
      <c r="I19" s="2"/>
      <c r="J19" s="2"/>
    </row>
    <row r="20" spans="2:11" x14ac:dyDescent="0.25">
      <c r="B20" s="211" t="s">
        <v>116</v>
      </c>
      <c r="C20" s="212"/>
      <c r="D20" s="66">
        <f>SUMIF($C29:$C128,D18,$K29:$K128)</f>
        <v>0</v>
      </c>
      <c r="E20" s="66">
        <f t="shared" ref="E20:G20" si="2">SUMIF($C29:$C128,E18,$K29:$K128)</f>
        <v>0</v>
      </c>
      <c r="F20" s="66">
        <f t="shared" si="2"/>
        <v>0</v>
      </c>
      <c r="G20" s="66">
        <f t="shared" si="2"/>
        <v>0</v>
      </c>
      <c r="H20" s="66">
        <f t="shared" ref="H20" si="3">SUMIF($C29:$C128,H18,$K29:$K128)</f>
        <v>0</v>
      </c>
      <c r="I20" s="2"/>
      <c r="J20" s="2"/>
    </row>
    <row r="21" spans="2:11" x14ac:dyDescent="0.25">
      <c r="I21" s="2"/>
      <c r="J21" s="2"/>
    </row>
    <row r="22" spans="2:11" x14ac:dyDescent="0.25">
      <c r="I22" s="2"/>
      <c r="J22" s="2"/>
    </row>
    <row r="24" spans="2:11" ht="13" x14ac:dyDescent="0.3">
      <c r="B24" s="2" t="s">
        <v>164</v>
      </c>
      <c r="C24" s="2"/>
      <c r="D24" s="2"/>
      <c r="E24" s="2"/>
      <c r="F24" s="2"/>
      <c r="G24" s="2"/>
      <c r="H24" s="2"/>
      <c r="I24" s="2"/>
      <c r="K24" s="128"/>
    </row>
    <row r="26" spans="2:11" ht="13" x14ac:dyDescent="0.3">
      <c r="B26" s="63" t="s">
        <v>118</v>
      </c>
      <c r="C26" s="63" t="s">
        <v>119</v>
      </c>
      <c r="D26" s="63"/>
      <c r="E26" s="63"/>
      <c r="F26" s="67"/>
      <c r="G26" s="61"/>
      <c r="H26" s="58"/>
      <c r="I26" s="103"/>
      <c r="J26" s="63"/>
      <c r="K26" s="63"/>
    </row>
    <row r="27" spans="2:11" ht="13" x14ac:dyDescent="0.3">
      <c r="B27" s="64" t="s">
        <v>120</v>
      </c>
      <c r="C27" s="64" t="s">
        <v>121</v>
      </c>
      <c r="D27" s="64" t="s">
        <v>122</v>
      </c>
      <c r="E27" s="64"/>
      <c r="F27" s="68"/>
      <c r="G27" s="69"/>
      <c r="H27" s="70"/>
      <c r="I27" s="104"/>
      <c r="J27" s="64"/>
      <c r="K27" s="64" t="s">
        <v>124</v>
      </c>
    </row>
    <row r="28" spans="2:11" ht="13" x14ac:dyDescent="0.3">
      <c r="B28" s="65" t="s">
        <v>125</v>
      </c>
      <c r="C28" s="65" t="s">
        <v>126</v>
      </c>
      <c r="D28" s="65" t="s">
        <v>127</v>
      </c>
      <c r="E28" s="65" t="s">
        <v>128</v>
      </c>
      <c r="F28" s="71"/>
      <c r="G28" s="72"/>
      <c r="H28" s="73"/>
      <c r="I28" s="62" t="s">
        <v>61</v>
      </c>
      <c r="J28" s="65" t="s">
        <v>130</v>
      </c>
      <c r="K28" s="65" t="s">
        <v>131</v>
      </c>
    </row>
    <row r="29" spans="2:11" x14ac:dyDescent="0.25">
      <c r="B29" s="129"/>
      <c r="C29" s="130"/>
      <c r="D29" s="131"/>
      <c r="E29" s="145"/>
      <c r="F29" s="77"/>
      <c r="G29" s="98"/>
      <c r="H29" s="99"/>
      <c r="I29" s="74" t="str">
        <f>IF(AND(B29&lt;&gt;"",C29&lt;&gt;"",D29&lt;&gt;"",E29&lt;&gt;""),HLOOKUP(C29,$B$13:$F$14,2,0),"")</f>
        <v/>
      </c>
      <c r="J29" s="122" t="str">
        <f>IF(AND(B29&lt;&gt;"",C29&lt;&gt;"",D29&lt;&gt;"",E29&lt;&gt;""),MIN(1,H29+I29*(MAX(1,E29)-G29)),"")</f>
        <v/>
      </c>
      <c r="K29" s="85" t="str">
        <f>IF(AND(B29&lt;&gt;"",C29&lt;&gt;"",D29&lt;&gt;"",E29&lt;&gt;""),D29*J29,"")</f>
        <v/>
      </c>
    </row>
    <row r="30" spans="2:11" x14ac:dyDescent="0.25">
      <c r="B30" s="132"/>
      <c r="C30" s="133"/>
      <c r="D30" s="134"/>
      <c r="E30" s="146"/>
      <c r="F30" s="80"/>
      <c r="H30" s="100"/>
      <c r="I30" s="75" t="str">
        <f t="shared" ref="I30:I93" si="4">IF(AND(B30&lt;&gt;"",C30&lt;&gt;"",D30&lt;&gt;"",E30&lt;&gt;""),HLOOKUP(C30,$B$13:$F$14,2,0),"")</f>
        <v/>
      </c>
      <c r="J30" s="123" t="str">
        <f t="shared" ref="J30:J93" si="5">IF(AND(B30&lt;&gt;"",C30&lt;&gt;"",D30&lt;&gt;"",E30&lt;&gt;""),MIN(1,H30+I30*(MAX(1,E30)-G30)),"")</f>
        <v/>
      </c>
      <c r="K30" s="86" t="str">
        <f t="shared" ref="K30:K93" si="6">IF(AND(B30&lt;&gt;"",C30&lt;&gt;"",D30&lt;&gt;"",E30&lt;&gt;""),D30*J30,"")</f>
        <v/>
      </c>
    </row>
    <row r="31" spans="2:11" x14ac:dyDescent="0.25">
      <c r="B31" s="132"/>
      <c r="C31" s="133"/>
      <c r="D31" s="134"/>
      <c r="E31" s="146"/>
      <c r="F31" s="80"/>
      <c r="H31" s="100"/>
      <c r="I31" s="75" t="str">
        <f t="shared" si="4"/>
        <v/>
      </c>
      <c r="J31" s="123" t="str">
        <f t="shared" si="5"/>
        <v/>
      </c>
      <c r="K31" s="86" t="str">
        <f t="shared" si="6"/>
        <v/>
      </c>
    </row>
    <row r="32" spans="2:11" x14ac:dyDescent="0.25">
      <c r="B32" s="132"/>
      <c r="C32" s="133"/>
      <c r="D32" s="134"/>
      <c r="E32" s="146"/>
      <c r="F32" s="80"/>
      <c r="H32" s="100"/>
      <c r="I32" s="75" t="str">
        <f t="shared" si="4"/>
        <v/>
      </c>
      <c r="J32" s="123" t="str">
        <f t="shared" si="5"/>
        <v/>
      </c>
      <c r="K32" s="86" t="str">
        <f t="shared" si="6"/>
        <v/>
      </c>
    </row>
    <row r="33" spans="2:11" x14ac:dyDescent="0.25">
      <c r="B33" s="132"/>
      <c r="C33" s="133"/>
      <c r="D33" s="134"/>
      <c r="E33" s="146"/>
      <c r="F33" s="80"/>
      <c r="H33" s="100"/>
      <c r="I33" s="75" t="str">
        <f t="shared" si="4"/>
        <v/>
      </c>
      <c r="J33" s="123" t="str">
        <f t="shared" si="5"/>
        <v/>
      </c>
      <c r="K33" s="86" t="str">
        <f t="shared" si="6"/>
        <v/>
      </c>
    </row>
    <row r="34" spans="2:11" x14ac:dyDescent="0.25">
      <c r="B34" s="132"/>
      <c r="C34" s="133"/>
      <c r="D34" s="134"/>
      <c r="E34" s="146"/>
      <c r="F34" s="80"/>
      <c r="H34" s="100"/>
      <c r="I34" s="75" t="str">
        <f t="shared" si="4"/>
        <v/>
      </c>
      <c r="J34" s="123" t="str">
        <f t="shared" si="5"/>
        <v/>
      </c>
      <c r="K34" s="86" t="str">
        <f t="shared" si="6"/>
        <v/>
      </c>
    </row>
    <row r="35" spans="2:11" x14ac:dyDescent="0.25">
      <c r="B35" s="132"/>
      <c r="C35" s="133"/>
      <c r="D35" s="134"/>
      <c r="E35" s="146"/>
      <c r="F35" s="80"/>
      <c r="H35" s="100"/>
      <c r="I35" s="75" t="str">
        <f t="shared" si="4"/>
        <v/>
      </c>
      <c r="J35" s="123" t="str">
        <f t="shared" si="5"/>
        <v/>
      </c>
      <c r="K35" s="86" t="str">
        <f t="shared" si="6"/>
        <v/>
      </c>
    </row>
    <row r="36" spans="2:11" x14ac:dyDescent="0.25">
      <c r="B36" s="132"/>
      <c r="C36" s="133"/>
      <c r="D36" s="134"/>
      <c r="E36" s="146"/>
      <c r="F36" s="80"/>
      <c r="H36" s="100"/>
      <c r="I36" s="75" t="str">
        <f t="shared" si="4"/>
        <v/>
      </c>
      <c r="J36" s="123" t="str">
        <f t="shared" si="5"/>
        <v/>
      </c>
      <c r="K36" s="86" t="str">
        <f t="shared" si="6"/>
        <v/>
      </c>
    </row>
    <row r="37" spans="2:11" x14ac:dyDescent="0.25">
      <c r="B37" s="132"/>
      <c r="C37" s="133"/>
      <c r="D37" s="134"/>
      <c r="E37" s="146"/>
      <c r="F37" s="80"/>
      <c r="H37" s="100"/>
      <c r="I37" s="75" t="str">
        <f t="shared" si="4"/>
        <v/>
      </c>
      <c r="J37" s="123" t="str">
        <f t="shared" si="5"/>
        <v/>
      </c>
      <c r="K37" s="86" t="str">
        <f t="shared" si="6"/>
        <v/>
      </c>
    </row>
    <row r="38" spans="2:11" x14ac:dyDescent="0.25">
      <c r="B38" s="132"/>
      <c r="C38" s="133"/>
      <c r="D38" s="134"/>
      <c r="E38" s="146"/>
      <c r="F38" s="80"/>
      <c r="H38" s="100"/>
      <c r="I38" s="75" t="str">
        <f t="shared" si="4"/>
        <v/>
      </c>
      <c r="J38" s="123" t="str">
        <f t="shared" si="5"/>
        <v/>
      </c>
      <c r="K38" s="86" t="str">
        <f t="shared" si="6"/>
        <v/>
      </c>
    </row>
    <row r="39" spans="2:11" x14ac:dyDescent="0.25">
      <c r="B39" s="132"/>
      <c r="C39" s="133"/>
      <c r="D39" s="134"/>
      <c r="E39" s="146"/>
      <c r="F39" s="80"/>
      <c r="H39" s="100"/>
      <c r="I39" s="75" t="str">
        <f t="shared" si="4"/>
        <v/>
      </c>
      <c r="J39" s="123" t="str">
        <f t="shared" si="5"/>
        <v/>
      </c>
      <c r="K39" s="86" t="str">
        <f t="shared" si="6"/>
        <v/>
      </c>
    </row>
    <row r="40" spans="2:11" x14ac:dyDescent="0.25">
      <c r="B40" s="132"/>
      <c r="C40" s="133"/>
      <c r="D40" s="134"/>
      <c r="E40" s="146"/>
      <c r="F40" s="80"/>
      <c r="H40" s="100"/>
      <c r="I40" s="75" t="str">
        <f t="shared" si="4"/>
        <v/>
      </c>
      <c r="J40" s="123" t="str">
        <f t="shared" si="5"/>
        <v/>
      </c>
      <c r="K40" s="86" t="str">
        <f t="shared" si="6"/>
        <v/>
      </c>
    </row>
    <row r="41" spans="2:11" x14ac:dyDescent="0.25">
      <c r="B41" s="132"/>
      <c r="C41" s="133"/>
      <c r="D41" s="134"/>
      <c r="E41" s="146"/>
      <c r="F41" s="80"/>
      <c r="H41" s="100"/>
      <c r="I41" s="75" t="str">
        <f t="shared" si="4"/>
        <v/>
      </c>
      <c r="J41" s="123" t="str">
        <f t="shared" si="5"/>
        <v/>
      </c>
      <c r="K41" s="86" t="str">
        <f t="shared" si="6"/>
        <v/>
      </c>
    </row>
    <row r="42" spans="2:11" x14ac:dyDescent="0.25">
      <c r="B42" s="132"/>
      <c r="C42" s="133"/>
      <c r="D42" s="134"/>
      <c r="E42" s="146"/>
      <c r="F42" s="80"/>
      <c r="H42" s="100"/>
      <c r="I42" s="75" t="str">
        <f t="shared" si="4"/>
        <v/>
      </c>
      <c r="J42" s="123" t="str">
        <f t="shared" si="5"/>
        <v/>
      </c>
      <c r="K42" s="86" t="str">
        <f t="shared" si="6"/>
        <v/>
      </c>
    </row>
    <row r="43" spans="2:11" x14ac:dyDescent="0.25">
      <c r="B43" s="132"/>
      <c r="C43" s="133"/>
      <c r="D43" s="134"/>
      <c r="E43" s="146"/>
      <c r="F43" s="80"/>
      <c r="H43" s="100"/>
      <c r="I43" s="75" t="str">
        <f t="shared" si="4"/>
        <v/>
      </c>
      <c r="J43" s="123" t="str">
        <f t="shared" si="5"/>
        <v/>
      </c>
      <c r="K43" s="86" t="str">
        <f t="shared" si="6"/>
        <v/>
      </c>
    </row>
    <row r="44" spans="2:11" x14ac:dyDescent="0.25">
      <c r="B44" s="132"/>
      <c r="C44" s="133"/>
      <c r="D44" s="134"/>
      <c r="E44" s="146"/>
      <c r="F44" s="80"/>
      <c r="H44" s="100"/>
      <c r="I44" s="75" t="str">
        <f t="shared" si="4"/>
        <v/>
      </c>
      <c r="J44" s="123" t="str">
        <f t="shared" si="5"/>
        <v/>
      </c>
      <c r="K44" s="86" t="str">
        <f t="shared" si="6"/>
        <v/>
      </c>
    </row>
    <row r="45" spans="2:11" x14ac:dyDescent="0.25">
      <c r="B45" s="132"/>
      <c r="C45" s="133"/>
      <c r="D45" s="134"/>
      <c r="E45" s="146"/>
      <c r="F45" s="80"/>
      <c r="H45" s="100"/>
      <c r="I45" s="75" t="str">
        <f t="shared" si="4"/>
        <v/>
      </c>
      <c r="J45" s="123" t="str">
        <f t="shared" si="5"/>
        <v/>
      </c>
      <c r="K45" s="86" t="str">
        <f t="shared" si="6"/>
        <v/>
      </c>
    </row>
    <row r="46" spans="2:11" x14ac:dyDescent="0.25">
      <c r="B46" s="132"/>
      <c r="C46" s="133"/>
      <c r="D46" s="134"/>
      <c r="E46" s="146"/>
      <c r="F46" s="80"/>
      <c r="H46" s="100"/>
      <c r="I46" s="75" t="str">
        <f t="shared" si="4"/>
        <v/>
      </c>
      <c r="J46" s="123" t="str">
        <f t="shared" si="5"/>
        <v/>
      </c>
      <c r="K46" s="86" t="str">
        <f t="shared" si="6"/>
        <v/>
      </c>
    </row>
    <row r="47" spans="2:11" x14ac:dyDescent="0.25">
      <c r="B47" s="132"/>
      <c r="C47" s="133"/>
      <c r="D47" s="134"/>
      <c r="E47" s="146"/>
      <c r="F47" s="80"/>
      <c r="H47" s="100"/>
      <c r="I47" s="75" t="str">
        <f t="shared" si="4"/>
        <v/>
      </c>
      <c r="J47" s="123" t="str">
        <f t="shared" si="5"/>
        <v/>
      </c>
      <c r="K47" s="86" t="str">
        <f t="shared" si="6"/>
        <v/>
      </c>
    </row>
    <row r="48" spans="2:11" x14ac:dyDescent="0.25">
      <c r="B48" s="132"/>
      <c r="C48" s="133"/>
      <c r="D48" s="134"/>
      <c r="E48" s="146"/>
      <c r="F48" s="80"/>
      <c r="H48" s="100"/>
      <c r="I48" s="75" t="str">
        <f t="shared" si="4"/>
        <v/>
      </c>
      <c r="J48" s="123" t="str">
        <f t="shared" si="5"/>
        <v/>
      </c>
      <c r="K48" s="86" t="str">
        <f t="shared" si="6"/>
        <v/>
      </c>
    </row>
    <row r="49" spans="2:11" x14ac:dyDescent="0.25">
      <c r="B49" s="132"/>
      <c r="C49" s="133"/>
      <c r="D49" s="134"/>
      <c r="E49" s="146"/>
      <c r="F49" s="80"/>
      <c r="H49" s="100"/>
      <c r="I49" s="75" t="str">
        <f t="shared" si="4"/>
        <v/>
      </c>
      <c r="J49" s="123" t="str">
        <f t="shared" si="5"/>
        <v/>
      </c>
      <c r="K49" s="86" t="str">
        <f t="shared" si="6"/>
        <v/>
      </c>
    </row>
    <row r="50" spans="2:11" x14ac:dyDescent="0.25">
      <c r="B50" s="132"/>
      <c r="C50" s="133"/>
      <c r="D50" s="134"/>
      <c r="E50" s="146"/>
      <c r="F50" s="80"/>
      <c r="H50" s="100"/>
      <c r="I50" s="75" t="str">
        <f t="shared" si="4"/>
        <v/>
      </c>
      <c r="J50" s="123" t="str">
        <f t="shared" si="5"/>
        <v/>
      </c>
      <c r="K50" s="86" t="str">
        <f t="shared" si="6"/>
        <v/>
      </c>
    </row>
    <row r="51" spans="2:11" x14ac:dyDescent="0.25">
      <c r="B51" s="132"/>
      <c r="C51" s="133"/>
      <c r="D51" s="134"/>
      <c r="E51" s="146"/>
      <c r="F51" s="80"/>
      <c r="H51" s="100"/>
      <c r="I51" s="75" t="str">
        <f t="shared" si="4"/>
        <v/>
      </c>
      <c r="J51" s="123" t="str">
        <f t="shared" si="5"/>
        <v/>
      </c>
      <c r="K51" s="86" t="str">
        <f t="shared" si="6"/>
        <v/>
      </c>
    </row>
    <row r="52" spans="2:11" x14ac:dyDescent="0.25">
      <c r="B52" s="132"/>
      <c r="C52" s="133"/>
      <c r="D52" s="134"/>
      <c r="E52" s="146"/>
      <c r="F52" s="80"/>
      <c r="H52" s="100"/>
      <c r="I52" s="75" t="str">
        <f t="shared" si="4"/>
        <v/>
      </c>
      <c r="J52" s="123" t="str">
        <f t="shared" si="5"/>
        <v/>
      </c>
      <c r="K52" s="86" t="str">
        <f t="shared" si="6"/>
        <v/>
      </c>
    </row>
    <row r="53" spans="2:11" x14ac:dyDescent="0.25">
      <c r="B53" s="132"/>
      <c r="C53" s="133"/>
      <c r="D53" s="134"/>
      <c r="E53" s="146"/>
      <c r="F53" s="80"/>
      <c r="H53" s="100"/>
      <c r="I53" s="75" t="str">
        <f t="shared" si="4"/>
        <v/>
      </c>
      <c r="J53" s="123" t="str">
        <f t="shared" si="5"/>
        <v/>
      </c>
      <c r="K53" s="86" t="str">
        <f t="shared" si="6"/>
        <v/>
      </c>
    </row>
    <row r="54" spans="2:11" x14ac:dyDescent="0.25">
      <c r="B54" s="132"/>
      <c r="C54" s="133"/>
      <c r="D54" s="134"/>
      <c r="E54" s="146"/>
      <c r="F54" s="80"/>
      <c r="H54" s="100"/>
      <c r="I54" s="75" t="str">
        <f t="shared" si="4"/>
        <v/>
      </c>
      <c r="J54" s="123" t="str">
        <f t="shared" si="5"/>
        <v/>
      </c>
      <c r="K54" s="86" t="str">
        <f t="shared" si="6"/>
        <v/>
      </c>
    </row>
    <row r="55" spans="2:11" x14ac:dyDescent="0.25">
      <c r="B55" s="132"/>
      <c r="C55" s="133"/>
      <c r="D55" s="134"/>
      <c r="E55" s="146"/>
      <c r="F55" s="80"/>
      <c r="H55" s="100"/>
      <c r="I55" s="75" t="str">
        <f t="shared" si="4"/>
        <v/>
      </c>
      <c r="J55" s="123" t="str">
        <f t="shared" si="5"/>
        <v/>
      </c>
      <c r="K55" s="86" t="str">
        <f t="shared" si="6"/>
        <v/>
      </c>
    </row>
    <row r="56" spans="2:11" x14ac:dyDescent="0.25">
      <c r="B56" s="132"/>
      <c r="C56" s="133"/>
      <c r="D56" s="134"/>
      <c r="E56" s="146"/>
      <c r="F56" s="80"/>
      <c r="H56" s="100"/>
      <c r="I56" s="75" t="str">
        <f t="shared" si="4"/>
        <v/>
      </c>
      <c r="J56" s="123" t="str">
        <f t="shared" si="5"/>
        <v/>
      </c>
      <c r="K56" s="86" t="str">
        <f t="shared" si="6"/>
        <v/>
      </c>
    </row>
    <row r="57" spans="2:11" x14ac:dyDescent="0.25">
      <c r="B57" s="132"/>
      <c r="C57" s="133"/>
      <c r="D57" s="134"/>
      <c r="E57" s="146"/>
      <c r="F57" s="80"/>
      <c r="H57" s="100"/>
      <c r="I57" s="75" t="str">
        <f t="shared" si="4"/>
        <v/>
      </c>
      <c r="J57" s="123" t="str">
        <f t="shared" si="5"/>
        <v/>
      </c>
      <c r="K57" s="86" t="str">
        <f t="shared" si="6"/>
        <v/>
      </c>
    </row>
    <row r="58" spans="2:11" x14ac:dyDescent="0.25">
      <c r="B58" s="132"/>
      <c r="C58" s="133"/>
      <c r="D58" s="134"/>
      <c r="E58" s="146"/>
      <c r="F58" s="80"/>
      <c r="H58" s="100"/>
      <c r="I58" s="75" t="str">
        <f t="shared" si="4"/>
        <v/>
      </c>
      <c r="J58" s="123" t="str">
        <f t="shared" si="5"/>
        <v/>
      </c>
      <c r="K58" s="86" t="str">
        <f t="shared" si="6"/>
        <v/>
      </c>
    </row>
    <row r="59" spans="2:11" x14ac:dyDescent="0.25">
      <c r="B59" s="132"/>
      <c r="C59" s="133"/>
      <c r="D59" s="134"/>
      <c r="E59" s="146"/>
      <c r="F59" s="80"/>
      <c r="H59" s="100"/>
      <c r="I59" s="75" t="str">
        <f t="shared" si="4"/>
        <v/>
      </c>
      <c r="J59" s="123" t="str">
        <f t="shared" si="5"/>
        <v/>
      </c>
      <c r="K59" s="86" t="str">
        <f t="shared" si="6"/>
        <v/>
      </c>
    </row>
    <row r="60" spans="2:11" x14ac:dyDescent="0.25">
      <c r="B60" s="132"/>
      <c r="C60" s="133"/>
      <c r="D60" s="134"/>
      <c r="E60" s="146"/>
      <c r="F60" s="80"/>
      <c r="H60" s="100"/>
      <c r="I60" s="75" t="str">
        <f t="shared" si="4"/>
        <v/>
      </c>
      <c r="J60" s="123" t="str">
        <f t="shared" si="5"/>
        <v/>
      </c>
      <c r="K60" s="86" t="str">
        <f t="shared" si="6"/>
        <v/>
      </c>
    </row>
    <row r="61" spans="2:11" x14ac:dyDescent="0.25">
      <c r="B61" s="132"/>
      <c r="C61" s="133"/>
      <c r="D61" s="134"/>
      <c r="E61" s="146"/>
      <c r="F61" s="80"/>
      <c r="H61" s="100"/>
      <c r="I61" s="75" t="str">
        <f t="shared" si="4"/>
        <v/>
      </c>
      <c r="J61" s="123" t="str">
        <f t="shared" si="5"/>
        <v/>
      </c>
      <c r="K61" s="86" t="str">
        <f t="shared" si="6"/>
        <v/>
      </c>
    </row>
    <row r="62" spans="2:11" x14ac:dyDescent="0.25">
      <c r="B62" s="132"/>
      <c r="C62" s="133"/>
      <c r="D62" s="134"/>
      <c r="E62" s="146"/>
      <c r="F62" s="80"/>
      <c r="H62" s="100"/>
      <c r="I62" s="75" t="str">
        <f t="shared" si="4"/>
        <v/>
      </c>
      <c r="J62" s="123" t="str">
        <f t="shared" si="5"/>
        <v/>
      </c>
      <c r="K62" s="86" t="str">
        <f t="shared" si="6"/>
        <v/>
      </c>
    </row>
    <row r="63" spans="2:11" x14ac:dyDescent="0.25">
      <c r="B63" s="132"/>
      <c r="C63" s="133"/>
      <c r="D63" s="134"/>
      <c r="E63" s="146"/>
      <c r="F63" s="80"/>
      <c r="H63" s="100"/>
      <c r="I63" s="75" t="str">
        <f t="shared" si="4"/>
        <v/>
      </c>
      <c r="J63" s="123" t="str">
        <f t="shared" si="5"/>
        <v/>
      </c>
      <c r="K63" s="86" t="str">
        <f t="shared" si="6"/>
        <v/>
      </c>
    </row>
    <row r="64" spans="2:11" x14ac:dyDescent="0.25">
      <c r="B64" s="132"/>
      <c r="C64" s="133"/>
      <c r="D64" s="134"/>
      <c r="E64" s="146"/>
      <c r="F64" s="80"/>
      <c r="H64" s="100"/>
      <c r="I64" s="75" t="str">
        <f t="shared" si="4"/>
        <v/>
      </c>
      <c r="J64" s="123" t="str">
        <f t="shared" si="5"/>
        <v/>
      </c>
      <c r="K64" s="86" t="str">
        <f t="shared" si="6"/>
        <v/>
      </c>
    </row>
    <row r="65" spans="2:11" x14ac:dyDescent="0.25">
      <c r="B65" s="132"/>
      <c r="C65" s="133"/>
      <c r="D65" s="134"/>
      <c r="E65" s="146"/>
      <c r="F65" s="80"/>
      <c r="H65" s="100"/>
      <c r="I65" s="75" t="str">
        <f t="shared" si="4"/>
        <v/>
      </c>
      <c r="J65" s="123" t="str">
        <f t="shared" si="5"/>
        <v/>
      </c>
      <c r="K65" s="86" t="str">
        <f t="shared" si="6"/>
        <v/>
      </c>
    </row>
    <row r="66" spans="2:11" x14ac:dyDescent="0.25">
      <c r="B66" s="132"/>
      <c r="C66" s="133"/>
      <c r="D66" s="134"/>
      <c r="E66" s="146"/>
      <c r="F66" s="80"/>
      <c r="H66" s="100"/>
      <c r="I66" s="75" t="str">
        <f t="shared" si="4"/>
        <v/>
      </c>
      <c r="J66" s="123" t="str">
        <f t="shared" si="5"/>
        <v/>
      </c>
      <c r="K66" s="86" t="str">
        <f t="shared" si="6"/>
        <v/>
      </c>
    </row>
    <row r="67" spans="2:11" x14ac:dyDescent="0.25">
      <c r="B67" s="132"/>
      <c r="C67" s="133"/>
      <c r="D67" s="134"/>
      <c r="E67" s="146"/>
      <c r="F67" s="80"/>
      <c r="H67" s="100"/>
      <c r="I67" s="75" t="str">
        <f t="shared" si="4"/>
        <v/>
      </c>
      <c r="J67" s="123" t="str">
        <f t="shared" si="5"/>
        <v/>
      </c>
      <c r="K67" s="86" t="str">
        <f t="shared" si="6"/>
        <v/>
      </c>
    </row>
    <row r="68" spans="2:11" x14ac:dyDescent="0.25">
      <c r="B68" s="132"/>
      <c r="C68" s="133"/>
      <c r="D68" s="134"/>
      <c r="E68" s="146"/>
      <c r="F68" s="80"/>
      <c r="H68" s="100"/>
      <c r="I68" s="75" t="str">
        <f t="shared" si="4"/>
        <v/>
      </c>
      <c r="J68" s="123" t="str">
        <f t="shared" si="5"/>
        <v/>
      </c>
      <c r="K68" s="86" t="str">
        <f t="shared" si="6"/>
        <v/>
      </c>
    </row>
    <row r="69" spans="2:11" x14ac:dyDescent="0.25">
      <c r="B69" s="132"/>
      <c r="C69" s="133"/>
      <c r="D69" s="134"/>
      <c r="E69" s="146"/>
      <c r="F69" s="80"/>
      <c r="H69" s="100"/>
      <c r="I69" s="75" t="str">
        <f t="shared" si="4"/>
        <v/>
      </c>
      <c r="J69" s="123" t="str">
        <f t="shared" si="5"/>
        <v/>
      </c>
      <c r="K69" s="86" t="str">
        <f t="shared" si="6"/>
        <v/>
      </c>
    </row>
    <row r="70" spans="2:11" x14ac:dyDescent="0.25">
      <c r="B70" s="132"/>
      <c r="C70" s="133"/>
      <c r="D70" s="134"/>
      <c r="E70" s="146"/>
      <c r="F70" s="80"/>
      <c r="H70" s="100"/>
      <c r="I70" s="75" t="str">
        <f t="shared" si="4"/>
        <v/>
      </c>
      <c r="J70" s="123" t="str">
        <f t="shared" si="5"/>
        <v/>
      </c>
      <c r="K70" s="86" t="str">
        <f t="shared" si="6"/>
        <v/>
      </c>
    </row>
    <row r="71" spans="2:11" x14ac:dyDescent="0.25">
      <c r="B71" s="132"/>
      <c r="C71" s="133"/>
      <c r="D71" s="134"/>
      <c r="E71" s="146"/>
      <c r="F71" s="80"/>
      <c r="H71" s="100"/>
      <c r="I71" s="75" t="str">
        <f t="shared" si="4"/>
        <v/>
      </c>
      <c r="J71" s="123" t="str">
        <f t="shared" si="5"/>
        <v/>
      </c>
      <c r="K71" s="86" t="str">
        <f t="shared" si="6"/>
        <v/>
      </c>
    </row>
    <row r="72" spans="2:11" x14ac:dyDescent="0.25">
      <c r="B72" s="132"/>
      <c r="C72" s="133"/>
      <c r="D72" s="134"/>
      <c r="E72" s="146"/>
      <c r="F72" s="80"/>
      <c r="H72" s="100"/>
      <c r="I72" s="75" t="str">
        <f t="shared" si="4"/>
        <v/>
      </c>
      <c r="J72" s="123" t="str">
        <f t="shared" si="5"/>
        <v/>
      </c>
      <c r="K72" s="86" t="str">
        <f t="shared" si="6"/>
        <v/>
      </c>
    </row>
    <row r="73" spans="2:11" x14ac:dyDescent="0.25">
      <c r="B73" s="132"/>
      <c r="C73" s="133"/>
      <c r="D73" s="134"/>
      <c r="E73" s="146"/>
      <c r="F73" s="80"/>
      <c r="H73" s="100"/>
      <c r="I73" s="75" t="str">
        <f t="shared" si="4"/>
        <v/>
      </c>
      <c r="J73" s="123" t="str">
        <f t="shared" si="5"/>
        <v/>
      </c>
      <c r="K73" s="86" t="str">
        <f t="shared" si="6"/>
        <v/>
      </c>
    </row>
    <row r="74" spans="2:11" x14ac:dyDescent="0.25">
      <c r="B74" s="132"/>
      <c r="C74" s="133"/>
      <c r="D74" s="134"/>
      <c r="E74" s="146"/>
      <c r="F74" s="80"/>
      <c r="H74" s="100"/>
      <c r="I74" s="75" t="str">
        <f t="shared" si="4"/>
        <v/>
      </c>
      <c r="J74" s="123" t="str">
        <f t="shared" si="5"/>
        <v/>
      </c>
      <c r="K74" s="86" t="str">
        <f t="shared" si="6"/>
        <v/>
      </c>
    </row>
    <row r="75" spans="2:11" x14ac:dyDescent="0.25">
      <c r="B75" s="132"/>
      <c r="C75" s="133"/>
      <c r="D75" s="134"/>
      <c r="E75" s="146"/>
      <c r="F75" s="80"/>
      <c r="H75" s="100"/>
      <c r="I75" s="75" t="str">
        <f t="shared" si="4"/>
        <v/>
      </c>
      <c r="J75" s="123" t="str">
        <f t="shared" si="5"/>
        <v/>
      </c>
      <c r="K75" s="86" t="str">
        <f t="shared" si="6"/>
        <v/>
      </c>
    </row>
    <row r="76" spans="2:11" x14ac:dyDescent="0.25">
      <c r="B76" s="132"/>
      <c r="C76" s="133"/>
      <c r="D76" s="134"/>
      <c r="E76" s="146"/>
      <c r="F76" s="80"/>
      <c r="H76" s="100"/>
      <c r="I76" s="75" t="str">
        <f t="shared" si="4"/>
        <v/>
      </c>
      <c r="J76" s="123" t="str">
        <f t="shared" si="5"/>
        <v/>
      </c>
      <c r="K76" s="86" t="str">
        <f t="shared" si="6"/>
        <v/>
      </c>
    </row>
    <row r="77" spans="2:11" x14ac:dyDescent="0.25">
      <c r="B77" s="132"/>
      <c r="C77" s="133"/>
      <c r="D77" s="134"/>
      <c r="E77" s="146"/>
      <c r="F77" s="80"/>
      <c r="H77" s="100"/>
      <c r="I77" s="75" t="str">
        <f t="shared" si="4"/>
        <v/>
      </c>
      <c r="J77" s="123" t="str">
        <f t="shared" si="5"/>
        <v/>
      </c>
      <c r="K77" s="86" t="str">
        <f t="shared" si="6"/>
        <v/>
      </c>
    </row>
    <row r="78" spans="2:11" x14ac:dyDescent="0.25">
      <c r="B78" s="132"/>
      <c r="C78" s="133"/>
      <c r="D78" s="134"/>
      <c r="E78" s="146"/>
      <c r="F78" s="80"/>
      <c r="H78" s="100"/>
      <c r="I78" s="75" t="str">
        <f t="shared" si="4"/>
        <v/>
      </c>
      <c r="J78" s="123" t="str">
        <f t="shared" si="5"/>
        <v/>
      </c>
      <c r="K78" s="86" t="str">
        <f t="shared" si="6"/>
        <v/>
      </c>
    </row>
    <row r="79" spans="2:11" x14ac:dyDescent="0.25">
      <c r="B79" s="132"/>
      <c r="C79" s="133"/>
      <c r="D79" s="134"/>
      <c r="E79" s="146"/>
      <c r="F79" s="80"/>
      <c r="H79" s="100"/>
      <c r="I79" s="75" t="str">
        <f t="shared" si="4"/>
        <v/>
      </c>
      <c r="J79" s="123" t="str">
        <f t="shared" si="5"/>
        <v/>
      </c>
      <c r="K79" s="86" t="str">
        <f t="shared" si="6"/>
        <v/>
      </c>
    </row>
    <row r="80" spans="2:11" x14ac:dyDescent="0.25">
      <c r="B80" s="132"/>
      <c r="C80" s="133"/>
      <c r="D80" s="134"/>
      <c r="E80" s="146"/>
      <c r="F80" s="80"/>
      <c r="H80" s="100"/>
      <c r="I80" s="75" t="str">
        <f t="shared" si="4"/>
        <v/>
      </c>
      <c r="J80" s="123" t="str">
        <f t="shared" si="5"/>
        <v/>
      </c>
      <c r="K80" s="86" t="str">
        <f t="shared" si="6"/>
        <v/>
      </c>
    </row>
    <row r="81" spans="2:11" x14ac:dyDescent="0.25">
      <c r="B81" s="132"/>
      <c r="C81" s="133"/>
      <c r="D81" s="134"/>
      <c r="E81" s="146"/>
      <c r="F81" s="80"/>
      <c r="H81" s="100"/>
      <c r="I81" s="75" t="str">
        <f t="shared" si="4"/>
        <v/>
      </c>
      <c r="J81" s="123" t="str">
        <f t="shared" si="5"/>
        <v/>
      </c>
      <c r="K81" s="86" t="str">
        <f t="shared" si="6"/>
        <v/>
      </c>
    </row>
    <row r="82" spans="2:11" x14ac:dyDescent="0.25">
      <c r="B82" s="132"/>
      <c r="C82" s="133"/>
      <c r="D82" s="134"/>
      <c r="E82" s="146"/>
      <c r="F82" s="80"/>
      <c r="H82" s="100"/>
      <c r="I82" s="75" t="str">
        <f t="shared" si="4"/>
        <v/>
      </c>
      <c r="J82" s="123" t="str">
        <f t="shared" si="5"/>
        <v/>
      </c>
      <c r="K82" s="86" t="str">
        <f t="shared" si="6"/>
        <v/>
      </c>
    </row>
    <row r="83" spans="2:11" x14ac:dyDescent="0.25">
      <c r="B83" s="132"/>
      <c r="C83" s="133"/>
      <c r="D83" s="134"/>
      <c r="E83" s="146"/>
      <c r="F83" s="80"/>
      <c r="H83" s="100"/>
      <c r="I83" s="75" t="str">
        <f t="shared" si="4"/>
        <v/>
      </c>
      <c r="J83" s="123" t="str">
        <f t="shared" si="5"/>
        <v/>
      </c>
      <c r="K83" s="86" t="str">
        <f t="shared" si="6"/>
        <v/>
      </c>
    </row>
    <row r="84" spans="2:11" x14ac:dyDescent="0.25">
      <c r="B84" s="132"/>
      <c r="C84" s="133"/>
      <c r="D84" s="134"/>
      <c r="E84" s="146"/>
      <c r="F84" s="80"/>
      <c r="H84" s="100"/>
      <c r="I84" s="75" t="str">
        <f t="shared" si="4"/>
        <v/>
      </c>
      <c r="J84" s="123" t="str">
        <f t="shared" si="5"/>
        <v/>
      </c>
      <c r="K84" s="86" t="str">
        <f t="shared" si="6"/>
        <v/>
      </c>
    </row>
    <row r="85" spans="2:11" x14ac:dyDescent="0.25">
      <c r="B85" s="132"/>
      <c r="C85" s="133"/>
      <c r="D85" s="134"/>
      <c r="E85" s="146"/>
      <c r="F85" s="80"/>
      <c r="H85" s="100"/>
      <c r="I85" s="75" t="str">
        <f t="shared" si="4"/>
        <v/>
      </c>
      <c r="J85" s="123" t="str">
        <f t="shared" si="5"/>
        <v/>
      </c>
      <c r="K85" s="86" t="str">
        <f t="shared" si="6"/>
        <v/>
      </c>
    </row>
    <row r="86" spans="2:11" x14ac:dyDescent="0.25">
      <c r="B86" s="132"/>
      <c r="C86" s="133"/>
      <c r="D86" s="134"/>
      <c r="E86" s="146"/>
      <c r="F86" s="80"/>
      <c r="H86" s="100"/>
      <c r="I86" s="75" t="str">
        <f t="shared" si="4"/>
        <v/>
      </c>
      <c r="J86" s="123" t="str">
        <f t="shared" si="5"/>
        <v/>
      </c>
      <c r="K86" s="86" t="str">
        <f t="shared" si="6"/>
        <v/>
      </c>
    </row>
    <row r="87" spans="2:11" x14ac:dyDescent="0.25">
      <c r="B87" s="132"/>
      <c r="C87" s="133"/>
      <c r="D87" s="134"/>
      <c r="E87" s="146"/>
      <c r="F87" s="80"/>
      <c r="H87" s="100"/>
      <c r="I87" s="75" t="str">
        <f t="shared" si="4"/>
        <v/>
      </c>
      <c r="J87" s="123" t="str">
        <f t="shared" si="5"/>
        <v/>
      </c>
      <c r="K87" s="86" t="str">
        <f t="shared" si="6"/>
        <v/>
      </c>
    </row>
    <row r="88" spans="2:11" x14ac:dyDescent="0.25">
      <c r="B88" s="132"/>
      <c r="C88" s="133"/>
      <c r="D88" s="134"/>
      <c r="E88" s="146"/>
      <c r="F88" s="80"/>
      <c r="H88" s="100"/>
      <c r="I88" s="75" t="str">
        <f t="shared" si="4"/>
        <v/>
      </c>
      <c r="J88" s="123" t="str">
        <f t="shared" si="5"/>
        <v/>
      </c>
      <c r="K88" s="86" t="str">
        <f t="shared" si="6"/>
        <v/>
      </c>
    </row>
    <row r="89" spans="2:11" x14ac:dyDescent="0.25">
      <c r="B89" s="132"/>
      <c r="C89" s="133"/>
      <c r="D89" s="134"/>
      <c r="E89" s="146"/>
      <c r="F89" s="80"/>
      <c r="H89" s="100"/>
      <c r="I89" s="75" t="str">
        <f t="shared" si="4"/>
        <v/>
      </c>
      <c r="J89" s="123" t="str">
        <f t="shared" si="5"/>
        <v/>
      </c>
      <c r="K89" s="86" t="str">
        <f t="shared" si="6"/>
        <v/>
      </c>
    </row>
    <row r="90" spans="2:11" x14ac:dyDescent="0.25">
      <c r="B90" s="132"/>
      <c r="C90" s="133"/>
      <c r="D90" s="134"/>
      <c r="E90" s="146"/>
      <c r="F90" s="80"/>
      <c r="H90" s="100"/>
      <c r="I90" s="75" t="str">
        <f t="shared" si="4"/>
        <v/>
      </c>
      <c r="J90" s="123" t="str">
        <f t="shared" si="5"/>
        <v/>
      </c>
      <c r="K90" s="86" t="str">
        <f t="shared" si="6"/>
        <v/>
      </c>
    </row>
    <row r="91" spans="2:11" x14ac:dyDescent="0.25">
      <c r="B91" s="132"/>
      <c r="C91" s="133"/>
      <c r="D91" s="134"/>
      <c r="E91" s="146"/>
      <c r="F91" s="80"/>
      <c r="H91" s="100"/>
      <c r="I91" s="75" t="str">
        <f t="shared" si="4"/>
        <v/>
      </c>
      <c r="J91" s="123" t="str">
        <f t="shared" si="5"/>
        <v/>
      </c>
      <c r="K91" s="86" t="str">
        <f t="shared" si="6"/>
        <v/>
      </c>
    </row>
    <row r="92" spans="2:11" x14ac:dyDescent="0.25">
      <c r="B92" s="132"/>
      <c r="C92" s="133"/>
      <c r="D92" s="134"/>
      <c r="E92" s="146"/>
      <c r="F92" s="80"/>
      <c r="H92" s="100"/>
      <c r="I92" s="75" t="str">
        <f t="shared" si="4"/>
        <v/>
      </c>
      <c r="J92" s="123" t="str">
        <f t="shared" si="5"/>
        <v/>
      </c>
      <c r="K92" s="86" t="str">
        <f t="shared" si="6"/>
        <v/>
      </c>
    </row>
    <row r="93" spans="2:11" x14ac:dyDescent="0.25">
      <c r="B93" s="132"/>
      <c r="C93" s="133"/>
      <c r="D93" s="134"/>
      <c r="E93" s="146"/>
      <c r="F93" s="80"/>
      <c r="H93" s="100"/>
      <c r="I93" s="75" t="str">
        <f t="shared" si="4"/>
        <v/>
      </c>
      <c r="J93" s="123" t="str">
        <f t="shared" si="5"/>
        <v/>
      </c>
      <c r="K93" s="86" t="str">
        <f t="shared" si="6"/>
        <v/>
      </c>
    </row>
    <row r="94" spans="2:11" x14ac:dyDescent="0.25">
      <c r="B94" s="132"/>
      <c r="C94" s="133"/>
      <c r="D94" s="134"/>
      <c r="E94" s="146"/>
      <c r="F94" s="80"/>
      <c r="H94" s="100"/>
      <c r="I94" s="75" t="str">
        <f t="shared" ref="I94:I128" si="7">IF(AND(B94&lt;&gt;"",C94&lt;&gt;"",D94&lt;&gt;"",E94&lt;&gt;""),HLOOKUP(C94,$B$13:$F$14,2,0),"")</f>
        <v/>
      </c>
      <c r="J94" s="123" t="str">
        <f t="shared" ref="J94:J128" si="8">IF(AND(B94&lt;&gt;"",C94&lt;&gt;"",D94&lt;&gt;"",E94&lt;&gt;""),MIN(1,H94+I94*(MAX(1,E94)-G94)),"")</f>
        <v/>
      </c>
      <c r="K94" s="86" t="str">
        <f t="shared" ref="K94:K128" si="9">IF(AND(B94&lt;&gt;"",C94&lt;&gt;"",D94&lt;&gt;"",E94&lt;&gt;""),D94*J94,"")</f>
        <v/>
      </c>
    </row>
    <row r="95" spans="2:11" x14ac:dyDescent="0.25">
      <c r="B95" s="132"/>
      <c r="C95" s="133"/>
      <c r="D95" s="134"/>
      <c r="E95" s="146"/>
      <c r="F95" s="80"/>
      <c r="H95" s="100"/>
      <c r="I95" s="75" t="str">
        <f t="shared" si="7"/>
        <v/>
      </c>
      <c r="J95" s="123" t="str">
        <f t="shared" si="8"/>
        <v/>
      </c>
      <c r="K95" s="86" t="str">
        <f t="shared" si="9"/>
        <v/>
      </c>
    </row>
    <row r="96" spans="2:11" x14ac:dyDescent="0.25">
      <c r="B96" s="132"/>
      <c r="C96" s="133"/>
      <c r="D96" s="134"/>
      <c r="E96" s="146"/>
      <c r="F96" s="80"/>
      <c r="H96" s="100"/>
      <c r="I96" s="75" t="str">
        <f t="shared" si="7"/>
        <v/>
      </c>
      <c r="J96" s="123" t="str">
        <f t="shared" si="8"/>
        <v/>
      </c>
      <c r="K96" s="86" t="str">
        <f t="shared" si="9"/>
        <v/>
      </c>
    </row>
    <row r="97" spans="2:11" x14ac:dyDescent="0.25">
      <c r="B97" s="132"/>
      <c r="C97" s="133"/>
      <c r="D97" s="134"/>
      <c r="E97" s="146"/>
      <c r="F97" s="80"/>
      <c r="H97" s="100"/>
      <c r="I97" s="75" t="str">
        <f t="shared" si="7"/>
        <v/>
      </c>
      <c r="J97" s="123" t="str">
        <f t="shared" si="8"/>
        <v/>
      </c>
      <c r="K97" s="86" t="str">
        <f t="shared" si="9"/>
        <v/>
      </c>
    </row>
    <row r="98" spans="2:11" x14ac:dyDescent="0.25">
      <c r="B98" s="132"/>
      <c r="C98" s="133"/>
      <c r="D98" s="134"/>
      <c r="E98" s="146"/>
      <c r="F98" s="80"/>
      <c r="H98" s="100"/>
      <c r="I98" s="75" t="str">
        <f t="shared" si="7"/>
        <v/>
      </c>
      <c r="J98" s="123" t="str">
        <f t="shared" si="8"/>
        <v/>
      </c>
      <c r="K98" s="86" t="str">
        <f t="shared" si="9"/>
        <v/>
      </c>
    </row>
    <row r="99" spans="2:11" x14ac:dyDescent="0.25">
      <c r="B99" s="132"/>
      <c r="C99" s="133"/>
      <c r="D99" s="134"/>
      <c r="E99" s="146"/>
      <c r="F99" s="80"/>
      <c r="H99" s="100"/>
      <c r="I99" s="75" t="str">
        <f t="shared" si="7"/>
        <v/>
      </c>
      <c r="J99" s="123" t="str">
        <f t="shared" si="8"/>
        <v/>
      </c>
      <c r="K99" s="86" t="str">
        <f t="shared" si="9"/>
        <v/>
      </c>
    </row>
    <row r="100" spans="2:11" x14ac:dyDescent="0.25">
      <c r="B100" s="132"/>
      <c r="C100" s="133"/>
      <c r="D100" s="134"/>
      <c r="E100" s="146"/>
      <c r="F100" s="80"/>
      <c r="H100" s="100"/>
      <c r="I100" s="75" t="str">
        <f t="shared" si="7"/>
        <v/>
      </c>
      <c r="J100" s="123" t="str">
        <f t="shared" si="8"/>
        <v/>
      </c>
      <c r="K100" s="86" t="str">
        <f t="shared" si="9"/>
        <v/>
      </c>
    </row>
    <row r="101" spans="2:11" x14ac:dyDescent="0.25">
      <c r="B101" s="132"/>
      <c r="C101" s="133"/>
      <c r="D101" s="134"/>
      <c r="E101" s="146"/>
      <c r="F101" s="80"/>
      <c r="H101" s="100"/>
      <c r="I101" s="75" t="str">
        <f t="shared" si="7"/>
        <v/>
      </c>
      <c r="J101" s="123" t="str">
        <f t="shared" si="8"/>
        <v/>
      </c>
      <c r="K101" s="86" t="str">
        <f t="shared" si="9"/>
        <v/>
      </c>
    </row>
    <row r="102" spans="2:11" x14ac:dyDescent="0.25">
      <c r="B102" s="132"/>
      <c r="C102" s="133"/>
      <c r="D102" s="134"/>
      <c r="E102" s="146"/>
      <c r="F102" s="80"/>
      <c r="H102" s="100"/>
      <c r="I102" s="75" t="str">
        <f t="shared" si="7"/>
        <v/>
      </c>
      <c r="J102" s="123" t="str">
        <f t="shared" si="8"/>
        <v/>
      </c>
      <c r="K102" s="86" t="str">
        <f t="shared" si="9"/>
        <v/>
      </c>
    </row>
    <row r="103" spans="2:11" x14ac:dyDescent="0.25">
      <c r="B103" s="132"/>
      <c r="C103" s="133"/>
      <c r="D103" s="134"/>
      <c r="E103" s="146"/>
      <c r="F103" s="80"/>
      <c r="H103" s="100"/>
      <c r="I103" s="75" t="str">
        <f t="shared" si="7"/>
        <v/>
      </c>
      <c r="J103" s="123" t="str">
        <f t="shared" si="8"/>
        <v/>
      </c>
      <c r="K103" s="86" t="str">
        <f t="shared" si="9"/>
        <v/>
      </c>
    </row>
    <row r="104" spans="2:11" x14ac:dyDescent="0.25">
      <c r="B104" s="132"/>
      <c r="C104" s="133"/>
      <c r="D104" s="134"/>
      <c r="E104" s="146"/>
      <c r="F104" s="80"/>
      <c r="H104" s="100"/>
      <c r="I104" s="75" t="str">
        <f t="shared" si="7"/>
        <v/>
      </c>
      <c r="J104" s="123" t="str">
        <f t="shared" si="8"/>
        <v/>
      </c>
      <c r="K104" s="86" t="str">
        <f t="shared" si="9"/>
        <v/>
      </c>
    </row>
    <row r="105" spans="2:11" x14ac:dyDescent="0.25">
      <c r="B105" s="132"/>
      <c r="C105" s="133"/>
      <c r="D105" s="134"/>
      <c r="E105" s="146"/>
      <c r="F105" s="80"/>
      <c r="H105" s="100"/>
      <c r="I105" s="75" t="str">
        <f t="shared" si="7"/>
        <v/>
      </c>
      <c r="J105" s="123" t="str">
        <f t="shared" si="8"/>
        <v/>
      </c>
      <c r="K105" s="86" t="str">
        <f t="shared" si="9"/>
        <v/>
      </c>
    </row>
    <row r="106" spans="2:11" x14ac:dyDescent="0.25">
      <c r="B106" s="132"/>
      <c r="C106" s="133"/>
      <c r="D106" s="134"/>
      <c r="E106" s="146"/>
      <c r="F106" s="80"/>
      <c r="H106" s="100"/>
      <c r="I106" s="75" t="str">
        <f t="shared" si="7"/>
        <v/>
      </c>
      <c r="J106" s="123" t="str">
        <f t="shared" si="8"/>
        <v/>
      </c>
      <c r="K106" s="86" t="str">
        <f t="shared" si="9"/>
        <v/>
      </c>
    </row>
    <row r="107" spans="2:11" x14ac:dyDescent="0.25">
      <c r="B107" s="132"/>
      <c r="C107" s="133"/>
      <c r="D107" s="134"/>
      <c r="E107" s="146"/>
      <c r="F107" s="80"/>
      <c r="H107" s="100"/>
      <c r="I107" s="75" t="str">
        <f t="shared" si="7"/>
        <v/>
      </c>
      <c r="J107" s="123" t="str">
        <f t="shared" si="8"/>
        <v/>
      </c>
      <c r="K107" s="86" t="str">
        <f t="shared" si="9"/>
        <v/>
      </c>
    </row>
    <row r="108" spans="2:11" x14ac:dyDescent="0.25">
      <c r="B108" s="132"/>
      <c r="C108" s="133"/>
      <c r="D108" s="134"/>
      <c r="E108" s="146"/>
      <c r="F108" s="80"/>
      <c r="H108" s="100"/>
      <c r="I108" s="75" t="str">
        <f t="shared" si="7"/>
        <v/>
      </c>
      <c r="J108" s="123" t="str">
        <f t="shared" si="8"/>
        <v/>
      </c>
      <c r="K108" s="86" t="str">
        <f t="shared" si="9"/>
        <v/>
      </c>
    </row>
    <row r="109" spans="2:11" x14ac:dyDescent="0.25">
      <c r="B109" s="132"/>
      <c r="C109" s="133"/>
      <c r="D109" s="134"/>
      <c r="E109" s="146"/>
      <c r="F109" s="80"/>
      <c r="H109" s="100"/>
      <c r="I109" s="75" t="str">
        <f t="shared" si="7"/>
        <v/>
      </c>
      <c r="J109" s="123" t="str">
        <f t="shared" si="8"/>
        <v/>
      </c>
      <c r="K109" s="86" t="str">
        <f t="shared" si="9"/>
        <v/>
      </c>
    </row>
    <row r="110" spans="2:11" x14ac:dyDescent="0.25">
      <c r="B110" s="132"/>
      <c r="C110" s="133"/>
      <c r="D110" s="134"/>
      <c r="E110" s="146"/>
      <c r="F110" s="80"/>
      <c r="H110" s="100"/>
      <c r="I110" s="75" t="str">
        <f t="shared" si="7"/>
        <v/>
      </c>
      <c r="J110" s="123" t="str">
        <f t="shared" si="8"/>
        <v/>
      </c>
      <c r="K110" s="86" t="str">
        <f t="shared" si="9"/>
        <v/>
      </c>
    </row>
    <row r="111" spans="2:11" x14ac:dyDescent="0.25">
      <c r="B111" s="132"/>
      <c r="C111" s="133"/>
      <c r="D111" s="134"/>
      <c r="E111" s="146"/>
      <c r="F111" s="80"/>
      <c r="H111" s="100"/>
      <c r="I111" s="75" t="str">
        <f t="shared" si="7"/>
        <v/>
      </c>
      <c r="J111" s="123" t="str">
        <f t="shared" si="8"/>
        <v/>
      </c>
      <c r="K111" s="86" t="str">
        <f t="shared" si="9"/>
        <v/>
      </c>
    </row>
    <row r="112" spans="2:11" x14ac:dyDescent="0.25">
      <c r="B112" s="132"/>
      <c r="C112" s="133"/>
      <c r="D112" s="134"/>
      <c r="E112" s="146"/>
      <c r="F112" s="80"/>
      <c r="H112" s="100"/>
      <c r="I112" s="75" t="str">
        <f t="shared" si="7"/>
        <v/>
      </c>
      <c r="J112" s="123" t="str">
        <f t="shared" si="8"/>
        <v/>
      </c>
      <c r="K112" s="86" t="str">
        <f t="shared" si="9"/>
        <v/>
      </c>
    </row>
    <row r="113" spans="2:11" x14ac:dyDescent="0.25">
      <c r="B113" s="132"/>
      <c r="C113" s="133"/>
      <c r="D113" s="134"/>
      <c r="E113" s="146"/>
      <c r="F113" s="80"/>
      <c r="H113" s="100"/>
      <c r="I113" s="75" t="str">
        <f t="shared" si="7"/>
        <v/>
      </c>
      <c r="J113" s="123" t="str">
        <f t="shared" si="8"/>
        <v/>
      </c>
      <c r="K113" s="86" t="str">
        <f t="shared" si="9"/>
        <v/>
      </c>
    </row>
    <row r="114" spans="2:11" x14ac:dyDescent="0.25">
      <c r="B114" s="132"/>
      <c r="C114" s="133"/>
      <c r="D114" s="134"/>
      <c r="E114" s="146"/>
      <c r="F114" s="80"/>
      <c r="H114" s="100"/>
      <c r="I114" s="75" t="str">
        <f t="shared" si="7"/>
        <v/>
      </c>
      <c r="J114" s="123" t="str">
        <f t="shared" si="8"/>
        <v/>
      </c>
      <c r="K114" s="86" t="str">
        <f t="shared" si="9"/>
        <v/>
      </c>
    </row>
    <row r="115" spans="2:11" x14ac:dyDescent="0.25">
      <c r="B115" s="132"/>
      <c r="C115" s="133"/>
      <c r="D115" s="134"/>
      <c r="E115" s="146"/>
      <c r="F115" s="80"/>
      <c r="H115" s="100"/>
      <c r="I115" s="75" t="str">
        <f t="shared" si="7"/>
        <v/>
      </c>
      <c r="J115" s="123" t="str">
        <f t="shared" si="8"/>
        <v/>
      </c>
      <c r="K115" s="86" t="str">
        <f t="shared" si="9"/>
        <v/>
      </c>
    </row>
    <row r="116" spans="2:11" x14ac:dyDescent="0.25">
      <c r="B116" s="132"/>
      <c r="C116" s="133"/>
      <c r="D116" s="134"/>
      <c r="E116" s="146"/>
      <c r="F116" s="80"/>
      <c r="H116" s="100"/>
      <c r="I116" s="75" t="str">
        <f t="shared" si="7"/>
        <v/>
      </c>
      <c r="J116" s="123" t="str">
        <f t="shared" si="8"/>
        <v/>
      </c>
      <c r="K116" s="86" t="str">
        <f t="shared" si="9"/>
        <v/>
      </c>
    </row>
    <row r="117" spans="2:11" x14ac:dyDescent="0.25">
      <c r="B117" s="132"/>
      <c r="C117" s="133"/>
      <c r="D117" s="134"/>
      <c r="E117" s="146"/>
      <c r="F117" s="80"/>
      <c r="H117" s="100"/>
      <c r="I117" s="75" t="str">
        <f t="shared" si="7"/>
        <v/>
      </c>
      <c r="J117" s="123" t="str">
        <f t="shared" si="8"/>
        <v/>
      </c>
      <c r="K117" s="86" t="str">
        <f t="shared" si="9"/>
        <v/>
      </c>
    </row>
    <row r="118" spans="2:11" x14ac:dyDescent="0.25">
      <c r="B118" s="132"/>
      <c r="C118" s="133"/>
      <c r="D118" s="134"/>
      <c r="E118" s="146"/>
      <c r="F118" s="80"/>
      <c r="H118" s="100"/>
      <c r="I118" s="75" t="str">
        <f t="shared" si="7"/>
        <v/>
      </c>
      <c r="J118" s="123" t="str">
        <f t="shared" si="8"/>
        <v/>
      </c>
      <c r="K118" s="86" t="str">
        <f t="shared" si="9"/>
        <v/>
      </c>
    </row>
    <row r="119" spans="2:11" x14ac:dyDescent="0.25">
      <c r="B119" s="132"/>
      <c r="C119" s="133"/>
      <c r="D119" s="134"/>
      <c r="E119" s="146"/>
      <c r="F119" s="80"/>
      <c r="H119" s="100"/>
      <c r="I119" s="75" t="str">
        <f t="shared" si="7"/>
        <v/>
      </c>
      <c r="J119" s="123" t="str">
        <f t="shared" si="8"/>
        <v/>
      </c>
      <c r="K119" s="86" t="str">
        <f t="shared" si="9"/>
        <v/>
      </c>
    </row>
    <row r="120" spans="2:11" x14ac:dyDescent="0.25">
      <c r="B120" s="132"/>
      <c r="C120" s="133"/>
      <c r="D120" s="134"/>
      <c r="E120" s="146"/>
      <c r="F120" s="80"/>
      <c r="H120" s="100"/>
      <c r="I120" s="75" t="str">
        <f t="shared" si="7"/>
        <v/>
      </c>
      <c r="J120" s="123" t="str">
        <f t="shared" si="8"/>
        <v/>
      </c>
      <c r="K120" s="86" t="str">
        <f t="shared" si="9"/>
        <v/>
      </c>
    </row>
    <row r="121" spans="2:11" x14ac:dyDescent="0.25">
      <c r="B121" s="132"/>
      <c r="C121" s="133"/>
      <c r="D121" s="134"/>
      <c r="E121" s="146"/>
      <c r="F121" s="80"/>
      <c r="H121" s="100"/>
      <c r="I121" s="75" t="str">
        <f t="shared" si="7"/>
        <v/>
      </c>
      <c r="J121" s="123" t="str">
        <f t="shared" si="8"/>
        <v/>
      </c>
      <c r="K121" s="86" t="str">
        <f t="shared" si="9"/>
        <v/>
      </c>
    </row>
    <row r="122" spans="2:11" x14ac:dyDescent="0.25">
      <c r="B122" s="132"/>
      <c r="C122" s="133"/>
      <c r="D122" s="134"/>
      <c r="E122" s="146"/>
      <c r="F122" s="80"/>
      <c r="H122" s="100"/>
      <c r="I122" s="75" t="str">
        <f t="shared" si="7"/>
        <v/>
      </c>
      <c r="J122" s="123" t="str">
        <f t="shared" si="8"/>
        <v/>
      </c>
      <c r="K122" s="86" t="str">
        <f t="shared" si="9"/>
        <v/>
      </c>
    </row>
    <row r="123" spans="2:11" x14ac:dyDescent="0.25">
      <c r="B123" s="132"/>
      <c r="C123" s="133"/>
      <c r="D123" s="134"/>
      <c r="E123" s="146"/>
      <c r="F123" s="80"/>
      <c r="H123" s="100"/>
      <c r="I123" s="75" t="str">
        <f t="shared" si="7"/>
        <v/>
      </c>
      <c r="J123" s="123" t="str">
        <f t="shared" si="8"/>
        <v/>
      </c>
      <c r="K123" s="86" t="str">
        <f t="shared" si="9"/>
        <v/>
      </c>
    </row>
    <row r="124" spans="2:11" x14ac:dyDescent="0.25">
      <c r="B124" s="132"/>
      <c r="C124" s="133"/>
      <c r="D124" s="134"/>
      <c r="E124" s="146"/>
      <c r="F124" s="80"/>
      <c r="H124" s="100"/>
      <c r="I124" s="75" t="str">
        <f t="shared" si="7"/>
        <v/>
      </c>
      <c r="J124" s="123" t="str">
        <f t="shared" si="8"/>
        <v/>
      </c>
      <c r="K124" s="86" t="str">
        <f t="shared" si="9"/>
        <v/>
      </c>
    </row>
    <row r="125" spans="2:11" x14ac:dyDescent="0.25">
      <c r="B125" s="132"/>
      <c r="C125" s="133"/>
      <c r="D125" s="134"/>
      <c r="E125" s="146"/>
      <c r="F125" s="80"/>
      <c r="H125" s="100"/>
      <c r="I125" s="75" t="str">
        <f t="shared" si="7"/>
        <v/>
      </c>
      <c r="J125" s="123" t="str">
        <f t="shared" si="8"/>
        <v/>
      </c>
      <c r="K125" s="86" t="str">
        <f t="shared" si="9"/>
        <v/>
      </c>
    </row>
    <row r="126" spans="2:11" x14ac:dyDescent="0.25">
      <c r="B126" s="132"/>
      <c r="C126" s="133"/>
      <c r="D126" s="134"/>
      <c r="E126" s="146"/>
      <c r="F126" s="80"/>
      <c r="H126" s="100"/>
      <c r="I126" s="75" t="str">
        <f t="shared" si="7"/>
        <v/>
      </c>
      <c r="J126" s="123" t="str">
        <f t="shared" si="8"/>
        <v/>
      </c>
      <c r="K126" s="86" t="str">
        <f t="shared" si="9"/>
        <v/>
      </c>
    </row>
    <row r="127" spans="2:11" x14ac:dyDescent="0.25">
      <c r="B127" s="132"/>
      <c r="C127" s="133"/>
      <c r="D127" s="134"/>
      <c r="E127" s="146"/>
      <c r="F127" s="80"/>
      <c r="H127" s="100"/>
      <c r="I127" s="75" t="str">
        <f t="shared" si="7"/>
        <v/>
      </c>
      <c r="J127" s="123" t="str">
        <f t="shared" si="8"/>
        <v/>
      </c>
      <c r="K127" s="86" t="str">
        <f t="shared" si="9"/>
        <v/>
      </c>
    </row>
    <row r="128" spans="2:11" x14ac:dyDescent="0.25">
      <c r="B128" s="136"/>
      <c r="C128" s="137"/>
      <c r="D128" s="138"/>
      <c r="E128" s="147"/>
      <c r="F128" s="82"/>
      <c r="G128" s="101"/>
      <c r="H128" s="102"/>
      <c r="I128" s="76" t="str">
        <f t="shared" si="7"/>
        <v/>
      </c>
      <c r="J128" s="124" t="str">
        <f t="shared" si="8"/>
        <v/>
      </c>
      <c r="K128" s="87" t="str">
        <f t="shared" si="9"/>
        <v/>
      </c>
    </row>
  </sheetData>
  <sheetProtection algorithmName="SHA-512" hashValue="vmyRmbl27bBh/KVCNgVhskYx9U1z3gBqkoWuBTPcZLsxkL98eF8/3yTppuG0gwkbtdelA7RRhceNJei+8N2Wlw==" saltValue="qBrkEAwOmhTeNrCFVVJKzA==" spinCount="100000" sheet="1" objects="1" scenarios="1"/>
  <mergeCells count="9">
    <mergeCell ref="B19:C19"/>
    <mergeCell ref="B20:C20"/>
    <mergeCell ref="B12:F12"/>
    <mergeCell ref="B5:E5"/>
    <mergeCell ref="B6:E6"/>
    <mergeCell ref="B7:E7"/>
    <mergeCell ref="B8:E8"/>
    <mergeCell ref="D17:H17"/>
    <mergeCell ref="B17:C18"/>
  </mergeCells>
  <dataValidations count="2">
    <dataValidation type="decimal" operator="greaterThan" allowBlank="1" showInputMessage="1" showErrorMessage="1" sqref="E29:E128" xr:uid="{00000000-0002-0000-0500-000000000000}">
      <formula1>0</formula1>
    </dataValidation>
    <dataValidation type="list" allowBlank="1" showInputMessage="1" showErrorMessage="1" sqref="C29:C128" xr:uid="{00000000-0002-0000-0500-000001000000}">
      <formula1>$D$18:$H$18</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B2:N126"/>
  <sheetViews>
    <sheetView showGridLines="0" zoomScale="90" zoomScaleNormal="90" workbookViewId="0">
      <pane ySplit="8" topLeftCell="A9" activePane="bottomLeft" state="frozen"/>
      <selection pane="bottomLeft"/>
    </sheetView>
  </sheetViews>
  <sheetFormatPr defaultRowHeight="12.5" x14ac:dyDescent="0.25"/>
  <cols>
    <col min="1" max="1" width="4.453125" customWidth="1"/>
    <col min="2" max="2" width="28.54296875" customWidth="1"/>
    <col min="3" max="3" width="9" customWidth="1"/>
    <col min="4" max="4" width="16.7265625" customWidth="1"/>
    <col min="5" max="5" width="8.54296875" bestFit="1" customWidth="1"/>
    <col min="6" max="6" width="13.7265625" customWidth="1"/>
    <col min="7" max="7" width="13.1796875" customWidth="1"/>
    <col min="8" max="8" width="14" customWidth="1"/>
    <col min="9" max="9" width="9.81640625" customWidth="1"/>
    <col min="10" max="10" width="10.453125" customWidth="1"/>
    <col min="11" max="11" width="20.453125" customWidth="1"/>
    <col min="12" max="12" width="9.1796875" hidden="1" customWidth="1"/>
    <col min="13" max="13" width="9.453125" bestFit="1" customWidth="1"/>
  </cols>
  <sheetData>
    <row r="2" spans="2:14" ht="24" customHeight="1" x14ac:dyDescent="0.35">
      <c r="B2" s="88" t="s">
        <v>52</v>
      </c>
      <c r="F2" s="5"/>
      <c r="G2" s="5"/>
      <c r="M2" s="5"/>
    </row>
    <row r="3" spans="2:14" ht="13" x14ac:dyDescent="0.3">
      <c r="B3" s="19" t="s">
        <v>165</v>
      </c>
      <c r="C3" s="1"/>
      <c r="D3" s="1"/>
      <c r="E3" s="1"/>
      <c r="F3" s="5"/>
      <c r="G3" s="5"/>
      <c r="L3">
        <v>0</v>
      </c>
      <c r="N3" s="5"/>
    </row>
    <row r="4" spans="2:14" x14ac:dyDescent="0.25">
      <c r="L4">
        <v>1</v>
      </c>
      <c r="N4" s="5"/>
    </row>
    <row r="5" spans="2:14" ht="13" x14ac:dyDescent="0.3">
      <c r="B5" s="27" t="s">
        <v>101</v>
      </c>
      <c r="C5" s="28"/>
      <c r="D5" s="28"/>
      <c r="E5" s="29"/>
      <c r="F5" s="55" t="s">
        <v>102</v>
      </c>
      <c r="G5" s="50" t="s">
        <v>103</v>
      </c>
      <c r="H5" s="50" t="s">
        <v>104</v>
      </c>
      <c r="L5">
        <v>2</v>
      </c>
      <c r="N5" s="5"/>
    </row>
    <row r="6" spans="2:14" x14ac:dyDescent="0.25">
      <c r="B6" s="105" t="s">
        <v>105</v>
      </c>
      <c r="C6" s="106"/>
      <c r="D6" s="106"/>
      <c r="E6" s="107"/>
      <c r="F6" s="33">
        <f>SUM(D19:K19)</f>
        <v>0</v>
      </c>
      <c r="G6" s="126"/>
      <c r="H6" s="34">
        <f>F6-G6</f>
        <v>0</v>
      </c>
      <c r="L6">
        <v>3</v>
      </c>
      <c r="N6" s="5"/>
    </row>
    <row r="7" spans="2:14" x14ac:dyDescent="0.25">
      <c r="B7" s="211" t="s">
        <v>106</v>
      </c>
      <c r="C7" s="212"/>
      <c r="D7" s="212"/>
      <c r="E7" s="216"/>
      <c r="F7" s="16">
        <f>SUM(D20:K20)</f>
        <v>0</v>
      </c>
      <c r="G7" s="26">
        <f>G8-G6</f>
        <v>0</v>
      </c>
      <c r="H7" s="37">
        <f>MAX(0,F7+G7)</f>
        <v>0</v>
      </c>
      <c r="L7">
        <v>4</v>
      </c>
      <c r="N7" s="5"/>
    </row>
    <row r="8" spans="2:14" x14ac:dyDescent="0.25">
      <c r="B8" s="211" t="s">
        <v>107</v>
      </c>
      <c r="C8" s="212"/>
      <c r="D8" s="212"/>
      <c r="E8" s="216"/>
      <c r="F8" s="35">
        <f>F6-F7</f>
        <v>0</v>
      </c>
      <c r="G8" s="127"/>
      <c r="H8" s="36">
        <f>F8-G8</f>
        <v>0</v>
      </c>
      <c r="L8">
        <v>5</v>
      </c>
      <c r="N8" s="5"/>
    </row>
    <row r="9" spans="2:14" x14ac:dyDescent="0.25">
      <c r="L9">
        <v>6</v>
      </c>
      <c r="N9" s="5"/>
    </row>
    <row r="10" spans="2:14" x14ac:dyDescent="0.25">
      <c r="L10" t="s">
        <v>113</v>
      </c>
      <c r="N10" s="5"/>
    </row>
    <row r="11" spans="2:14" ht="13" x14ac:dyDescent="0.3">
      <c r="B11" s="1" t="s">
        <v>114</v>
      </c>
      <c r="C11" s="2"/>
      <c r="D11" s="2"/>
      <c r="E11" s="2"/>
      <c r="F11" s="2"/>
      <c r="G11" s="2"/>
      <c r="H11" s="2"/>
    </row>
    <row r="12" spans="2:14" x14ac:dyDescent="0.25">
      <c r="B12" s="208" t="s">
        <v>110</v>
      </c>
      <c r="C12" s="209"/>
      <c r="D12" s="209"/>
      <c r="E12" s="209"/>
      <c r="F12" s="209"/>
      <c r="G12" s="209"/>
      <c r="H12" s="209"/>
      <c r="I12" s="210"/>
    </row>
    <row r="13" spans="2:14" ht="13" x14ac:dyDescent="0.3">
      <c r="B13" s="47">
        <v>0</v>
      </c>
      <c r="C13" s="47">
        <v>1</v>
      </c>
      <c r="D13" s="47">
        <v>2</v>
      </c>
      <c r="E13" s="47">
        <v>3</v>
      </c>
      <c r="F13" s="47">
        <v>4</v>
      </c>
      <c r="G13" s="47">
        <v>5</v>
      </c>
      <c r="H13" s="47">
        <v>6</v>
      </c>
      <c r="I13" s="47" t="s">
        <v>113</v>
      </c>
    </row>
    <row r="14" spans="2:14" x14ac:dyDescent="0.25">
      <c r="B14" s="51">
        <v>0.125</v>
      </c>
      <c r="C14" s="51">
        <v>0.13400000000000001</v>
      </c>
      <c r="D14" s="51">
        <v>0.16600000000000001</v>
      </c>
      <c r="E14" s="51">
        <v>0.19700000000000001</v>
      </c>
      <c r="F14" s="51">
        <v>0.82</v>
      </c>
      <c r="G14" s="51">
        <v>1</v>
      </c>
      <c r="H14" s="51">
        <v>1</v>
      </c>
      <c r="I14" s="51">
        <v>1</v>
      </c>
    </row>
    <row r="17" spans="2:11" x14ac:dyDescent="0.25">
      <c r="B17" s="219"/>
      <c r="C17" s="219"/>
      <c r="D17" s="208" t="s">
        <v>110</v>
      </c>
      <c r="E17" s="209"/>
      <c r="F17" s="209"/>
      <c r="G17" s="209"/>
      <c r="H17" s="209"/>
      <c r="I17" s="209"/>
      <c r="J17" s="209"/>
      <c r="K17" s="210"/>
    </row>
    <row r="18" spans="2:11" ht="13" x14ac:dyDescent="0.3">
      <c r="B18" s="219"/>
      <c r="C18" s="219"/>
      <c r="D18" s="47">
        <v>0</v>
      </c>
      <c r="E18" s="47">
        <v>1</v>
      </c>
      <c r="F18" s="47">
        <v>2</v>
      </c>
      <c r="G18" s="47">
        <v>3</v>
      </c>
      <c r="H18" s="97">
        <v>4</v>
      </c>
      <c r="I18" s="97">
        <v>5</v>
      </c>
      <c r="J18" s="97">
        <v>6</v>
      </c>
      <c r="K18" s="47" t="s">
        <v>113</v>
      </c>
    </row>
    <row r="19" spans="2:11" x14ac:dyDescent="0.25">
      <c r="B19" s="218" t="s">
        <v>115</v>
      </c>
      <c r="C19" s="218"/>
      <c r="D19" s="66">
        <f>SUMIF($C27:$C126,D18,$D27:$D126)</f>
        <v>0</v>
      </c>
      <c r="E19" s="66">
        <f t="shared" ref="E19:J19" si="0">SUMIF($C27:$C126,E18,$D27:$D126)</f>
        <v>0</v>
      </c>
      <c r="F19" s="66">
        <f t="shared" si="0"/>
        <v>0</v>
      </c>
      <c r="G19" s="66">
        <f t="shared" si="0"/>
        <v>0</v>
      </c>
      <c r="H19" s="66">
        <f t="shared" si="0"/>
        <v>0</v>
      </c>
      <c r="I19" s="66">
        <f t="shared" si="0"/>
        <v>0</v>
      </c>
      <c r="J19" s="66">
        <f t="shared" si="0"/>
        <v>0</v>
      </c>
      <c r="K19" s="66">
        <f>SUMIF($C27:$C126,K18,$D27:$D126)</f>
        <v>0</v>
      </c>
    </row>
    <row r="20" spans="2:11" x14ac:dyDescent="0.25">
      <c r="B20" s="218" t="s">
        <v>116</v>
      </c>
      <c r="C20" s="218"/>
      <c r="D20" s="66">
        <f>SUMIF($C27:$C126,D18,$K27:$K126)</f>
        <v>0</v>
      </c>
      <c r="E20" s="66">
        <f t="shared" ref="E20:J20" si="1">SUMIF($C27:$C126,E18,$K27:$K126)</f>
        <v>0</v>
      </c>
      <c r="F20" s="66">
        <f t="shared" si="1"/>
        <v>0</v>
      </c>
      <c r="G20" s="66">
        <f t="shared" si="1"/>
        <v>0</v>
      </c>
      <c r="H20" s="66">
        <f t="shared" si="1"/>
        <v>0</v>
      </c>
      <c r="I20" s="66">
        <f t="shared" si="1"/>
        <v>0</v>
      </c>
      <c r="J20" s="66">
        <f t="shared" si="1"/>
        <v>0</v>
      </c>
      <c r="K20" s="66">
        <f>SUMIF($C27:$C126,K18,$K27:$K126)</f>
        <v>0</v>
      </c>
    </row>
    <row r="21" spans="2:11" x14ac:dyDescent="0.25">
      <c r="I21" s="2"/>
      <c r="J21" s="2"/>
    </row>
    <row r="22" spans="2:11" x14ac:dyDescent="0.25">
      <c r="I22" s="2"/>
      <c r="J22" s="2"/>
    </row>
    <row r="24" spans="2:11" x14ac:dyDescent="0.25">
      <c r="B24" s="63" t="s">
        <v>118</v>
      </c>
      <c r="C24" s="63" t="s">
        <v>119</v>
      </c>
      <c r="D24" s="63"/>
      <c r="E24" s="63"/>
      <c r="F24" s="67"/>
      <c r="G24" s="61"/>
      <c r="H24" s="58"/>
      <c r="I24" s="63"/>
      <c r="J24" s="63"/>
      <c r="K24" s="63"/>
    </row>
    <row r="25" spans="2:11" x14ac:dyDescent="0.25">
      <c r="B25" s="64" t="s">
        <v>120</v>
      </c>
      <c r="C25" s="64" t="s">
        <v>121</v>
      </c>
      <c r="D25" s="64" t="s">
        <v>122</v>
      </c>
      <c r="E25" s="64"/>
      <c r="F25" s="68"/>
      <c r="G25" s="69"/>
      <c r="H25" s="70"/>
      <c r="I25" s="64"/>
      <c r="J25" s="64"/>
      <c r="K25" s="64" t="s">
        <v>124</v>
      </c>
    </row>
    <row r="26" spans="2:11" ht="13" x14ac:dyDescent="0.3">
      <c r="B26" s="65" t="s">
        <v>125</v>
      </c>
      <c r="C26" s="65" t="s">
        <v>126</v>
      </c>
      <c r="D26" s="65" t="s">
        <v>127</v>
      </c>
      <c r="E26" s="65" t="s">
        <v>128</v>
      </c>
      <c r="F26" s="71"/>
      <c r="G26" s="72"/>
      <c r="H26" s="73"/>
      <c r="I26" s="62" t="s">
        <v>61</v>
      </c>
      <c r="J26" s="65" t="s">
        <v>130</v>
      </c>
      <c r="K26" s="65" t="s">
        <v>131</v>
      </c>
    </row>
    <row r="27" spans="2:11" x14ac:dyDescent="0.25">
      <c r="B27" s="129"/>
      <c r="C27" s="139"/>
      <c r="D27" s="131"/>
      <c r="E27" s="145"/>
      <c r="F27" s="77"/>
      <c r="G27" s="98"/>
      <c r="H27" s="99"/>
      <c r="I27" s="74" t="str">
        <f>IF(AND(B27&lt;&gt;"",C27&lt;&gt;"",D27&lt;&gt;"",E27&lt;&gt;""),HLOOKUP(C27,$B$13:$I$14,2,0),"")</f>
        <v/>
      </c>
      <c r="J27" s="122" t="str">
        <f>IF(AND(B27&lt;&gt;"",C27&lt;&gt;"",D27&lt;&gt;"",E27&lt;&gt;""),MIN(1,I27*MAX(1,E27)),"")</f>
        <v/>
      </c>
      <c r="K27" s="85" t="str">
        <f>IF(AND(B27&lt;&gt;"",C27&lt;&gt;"",D27&lt;&gt;"",E27&lt;&gt;""),D27*J27,"")</f>
        <v/>
      </c>
    </row>
    <row r="28" spans="2:11" x14ac:dyDescent="0.25">
      <c r="B28" s="132"/>
      <c r="C28" s="140"/>
      <c r="D28" s="134"/>
      <c r="E28" s="146"/>
      <c r="F28" s="80"/>
      <c r="H28" s="100"/>
      <c r="I28" s="75" t="str">
        <f t="shared" ref="I28:I91" si="2">IF(AND(B28&lt;&gt;"",C28&lt;&gt;"",D28&lt;&gt;"",E28&lt;&gt;""),HLOOKUP(C28,$B$13:$I$14,2,0),"")</f>
        <v/>
      </c>
      <c r="J28" s="123" t="str">
        <f t="shared" ref="J28:J91" si="3">IF(AND(B28&lt;&gt;"",C28&lt;&gt;"",D28&lt;&gt;"",E28&lt;&gt;""),MIN(1,I28*MAX(1,E28)),"")</f>
        <v/>
      </c>
      <c r="K28" s="86" t="str">
        <f t="shared" ref="K28:K91" si="4">IF(AND(B28&lt;&gt;"",C28&lt;&gt;"",D28&lt;&gt;"",E28&lt;&gt;""),D28*J28,"")</f>
        <v/>
      </c>
    </row>
    <row r="29" spans="2:11" x14ac:dyDescent="0.25">
      <c r="B29" s="132"/>
      <c r="C29" s="140"/>
      <c r="D29" s="134"/>
      <c r="E29" s="146"/>
      <c r="F29" s="80"/>
      <c r="H29" s="100"/>
      <c r="I29" s="75" t="str">
        <f t="shared" si="2"/>
        <v/>
      </c>
      <c r="J29" s="123" t="str">
        <f t="shared" si="3"/>
        <v/>
      </c>
      <c r="K29" s="86" t="str">
        <f t="shared" si="4"/>
        <v/>
      </c>
    </row>
    <row r="30" spans="2:11" x14ac:dyDescent="0.25">
      <c r="B30" s="132"/>
      <c r="C30" s="140"/>
      <c r="D30" s="134"/>
      <c r="E30" s="146"/>
      <c r="F30" s="80"/>
      <c r="H30" s="100"/>
      <c r="I30" s="75" t="str">
        <f t="shared" si="2"/>
        <v/>
      </c>
      <c r="J30" s="123" t="str">
        <f t="shared" si="3"/>
        <v/>
      </c>
      <c r="K30" s="86" t="str">
        <f t="shared" si="4"/>
        <v/>
      </c>
    </row>
    <row r="31" spans="2:11" x14ac:dyDescent="0.25">
      <c r="B31" s="132"/>
      <c r="C31" s="140"/>
      <c r="D31" s="134"/>
      <c r="E31" s="146"/>
      <c r="F31" s="80"/>
      <c r="H31" s="100"/>
      <c r="I31" s="75" t="str">
        <f t="shared" si="2"/>
        <v/>
      </c>
      <c r="J31" s="123" t="str">
        <f t="shared" si="3"/>
        <v/>
      </c>
      <c r="K31" s="86" t="str">
        <f t="shared" si="4"/>
        <v/>
      </c>
    </row>
    <row r="32" spans="2:11" x14ac:dyDescent="0.25">
      <c r="B32" s="132"/>
      <c r="C32" s="140"/>
      <c r="D32" s="134"/>
      <c r="E32" s="146"/>
      <c r="F32" s="80"/>
      <c r="H32" s="100"/>
      <c r="I32" s="75" t="str">
        <f t="shared" si="2"/>
        <v/>
      </c>
      <c r="J32" s="123" t="str">
        <f t="shared" si="3"/>
        <v/>
      </c>
      <c r="K32" s="86" t="str">
        <f t="shared" si="4"/>
        <v/>
      </c>
    </row>
    <row r="33" spans="2:11" x14ac:dyDescent="0.25">
      <c r="B33" s="132"/>
      <c r="C33" s="140"/>
      <c r="D33" s="134"/>
      <c r="E33" s="146"/>
      <c r="F33" s="80"/>
      <c r="H33" s="100"/>
      <c r="I33" s="75" t="str">
        <f t="shared" si="2"/>
        <v/>
      </c>
      <c r="J33" s="123" t="str">
        <f t="shared" si="3"/>
        <v/>
      </c>
      <c r="K33" s="86" t="str">
        <f t="shared" si="4"/>
        <v/>
      </c>
    </row>
    <row r="34" spans="2:11" x14ac:dyDescent="0.25">
      <c r="B34" s="132"/>
      <c r="C34" s="140"/>
      <c r="D34" s="134"/>
      <c r="E34" s="146"/>
      <c r="F34" s="80"/>
      <c r="H34" s="100"/>
      <c r="I34" s="75" t="str">
        <f t="shared" si="2"/>
        <v/>
      </c>
      <c r="J34" s="123" t="str">
        <f t="shared" si="3"/>
        <v/>
      </c>
      <c r="K34" s="86" t="str">
        <f t="shared" si="4"/>
        <v/>
      </c>
    </row>
    <row r="35" spans="2:11" x14ac:dyDescent="0.25">
      <c r="B35" s="132"/>
      <c r="C35" s="140"/>
      <c r="D35" s="134"/>
      <c r="E35" s="146"/>
      <c r="F35" s="80"/>
      <c r="H35" s="100"/>
      <c r="I35" s="75" t="str">
        <f t="shared" si="2"/>
        <v/>
      </c>
      <c r="J35" s="123" t="str">
        <f t="shared" si="3"/>
        <v/>
      </c>
      <c r="K35" s="86" t="str">
        <f t="shared" si="4"/>
        <v/>
      </c>
    </row>
    <row r="36" spans="2:11" x14ac:dyDescent="0.25">
      <c r="B36" s="132"/>
      <c r="C36" s="140"/>
      <c r="D36" s="134"/>
      <c r="E36" s="146"/>
      <c r="F36" s="80"/>
      <c r="H36" s="100"/>
      <c r="I36" s="75" t="str">
        <f t="shared" si="2"/>
        <v/>
      </c>
      <c r="J36" s="123" t="str">
        <f t="shared" si="3"/>
        <v/>
      </c>
      <c r="K36" s="86" t="str">
        <f t="shared" si="4"/>
        <v/>
      </c>
    </row>
    <row r="37" spans="2:11" x14ac:dyDescent="0.25">
      <c r="B37" s="132"/>
      <c r="C37" s="140"/>
      <c r="D37" s="134"/>
      <c r="E37" s="146"/>
      <c r="F37" s="80"/>
      <c r="H37" s="100"/>
      <c r="I37" s="75" t="str">
        <f t="shared" si="2"/>
        <v/>
      </c>
      <c r="J37" s="123" t="str">
        <f t="shared" si="3"/>
        <v/>
      </c>
      <c r="K37" s="86" t="str">
        <f t="shared" si="4"/>
        <v/>
      </c>
    </row>
    <row r="38" spans="2:11" x14ac:dyDescent="0.25">
      <c r="B38" s="132"/>
      <c r="C38" s="140"/>
      <c r="D38" s="134"/>
      <c r="E38" s="146"/>
      <c r="F38" s="80"/>
      <c r="H38" s="100"/>
      <c r="I38" s="75" t="str">
        <f t="shared" si="2"/>
        <v/>
      </c>
      <c r="J38" s="123" t="str">
        <f t="shared" si="3"/>
        <v/>
      </c>
      <c r="K38" s="86" t="str">
        <f t="shared" si="4"/>
        <v/>
      </c>
    </row>
    <row r="39" spans="2:11" x14ac:dyDescent="0.25">
      <c r="B39" s="132"/>
      <c r="C39" s="140"/>
      <c r="D39" s="134"/>
      <c r="E39" s="146"/>
      <c r="F39" s="80"/>
      <c r="H39" s="100"/>
      <c r="I39" s="75" t="str">
        <f t="shared" si="2"/>
        <v/>
      </c>
      <c r="J39" s="123" t="str">
        <f t="shared" si="3"/>
        <v/>
      </c>
      <c r="K39" s="86" t="str">
        <f t="shared" si="4"/>
        <v/>
      </c>
    </row>
    <row r="40" spans="2:11" x14ac:dyDescent="0.25">
      <c r="B40" s="132"/>
      <c r="C40" s="140"/>
      <c r="D40" s="134"/>
      <c r="E40" s="146"/>
      <c r="F40" s="80"/>
      <c r="H40" s="100"/>
      <c r="I40" s="75" t="str">
        <f t="shared" si="2"/>
        <v/>
      </c>
      <c r="J40" s="123" t="str">
        <f t="shared" si="3"/>
        <v/>
      </c>
      <c r="K40" s="86" t="str">
        <f t="shared" si="4"/>
        <v/>
      </c>
    </row>
    <row r="41" spans="2:11" x14ac:dyDescent="0.25">
      <c r="B41" s="132"/>
      <c r="C41" s="140"/>
      <c r="D41" s="134"/>
      <c r="E41" s="146"/>
      <c r="F41" s="80"/>
      <c r="H41" s="100"/>
      <c r="I41" s="75" t="str">
        <f t="shared" si="2"/>
        <v/>
      </c>
      <c r="J41" s="123" t="str">
        <f t="shared" si="3"/>
        <v/>
      </c>
      <c r="K41" s="86" t="str">
        <f t="shared" si="4"/>
        <v/>
      </c>
    </row>
    <row r="42" spans="2:11" x14ac:dyDescent="0.25">
      <c r="B42" s="132"/>
      <c r="C42" s="140"/>
      <c r="D42" s="134"/>
      <c r="E42" s="146"/>
      <c r="F42" s="80"/>
      <c r="H42" s="100"/>
      <c r="I42" s="75" t="str">
        <f t="shared" si="2"/>
        <v/>
      </c>
      <c r="J42" s="123" t="str">
        <f t="shared" si="3"/>
        <v/>
      </c>
      <c r="K42" s="86" t="str">
        <f t="shared" si="4"/>
        <v/>
      </c>
    </row>
    <row r="43" spans="2:11" x14ac:dyDescent="0.25">
      <c r="B43" s="132"/>
      <c r="C43" s="140"/>
      <c r="D43" s="134"/>
      <c r="E43" s="146"/>
      <c r="F43" s="80"/>
      <c r="H43" s="100"/>
      <c r="I43" s="75" t="str">
        <f t="shared" si="2"/>
        <v/>
      </c>
      <c r="J43" s="123" t="str">
        <f t="shared" si="3"/>
        <v/>
      </c>
      <c r="K43" s="86" t="str">
        <f t="shared" si="4"/>
        <v/>
      </c>
    </row>
    <row r="44" spans="2:11" x14ac:dyDescent="0.25">
      <c r="B44" s="132"/>
      <c r="C44" s="140"/>
      <c r="D44" s="134"/>
      <c r="E44" s="146"/>
      <c r="F44" s="80"/>
      <c r="H44" s="100"/>
      <c r="I44" s="75" t="str">
        <f t="shared" si="2"/>
        <v/>
      </c>
      <c r="J44" s="123" t="str">
        <f t="shared" si="3"/>
        <v/>
      </c>
      <c r="K44" s="86" t="str">
        <f t="shared" si="4"/>
        <v/>
      </c>
    </row>
    <row r="45" spans="2:11" x14ac:dyDescent="0.25">
      <c r="B45" s="132"/>
      <c r="C45" s="140"/>
      <c r="D45" s="134"/>
      <c r="E45" s="146"/>
      <c r="F45" s="80"/>
      <c r="H45" s="100"/>
      <c r="I45" s="75" t="str">
        <f t="shared" si="2"/>
        <v/>
      </c>
      <c r="J45" s="123" t="str">
        <f t="shared" si="3"/>
        <v/>
      </c>
      <c r="K45" s="86" t="str">
        <f t="shared" si="4"/>
        <v/>
      </c>
    </row>
    <row r="46" spans="2:11" x14ac:dyDescent="0.25">
      <c r="B46" s="132"/>
      <c r="C46" s="140"/>
      <c r="D46" s="134"/>
      <c r="E46" s="146"/>
      <c r="F46" s="80"/>
      <c r="H46" s="100"/>
      <c r="I46" s="75" t="str">
        <f t="shared" si="2"/>
        <v/>
      </c>
      <c r="J46" s="123" t="str">
        <f t="shared" si="3"/>
        <v/>
      </c>
      <c r="K46" s="86" t="str">
        <f t="shared" si="4"/>
        <v/>
      </c>
    </row>
    <row r="47" spans="2:11" x14ac:dyDescent="0.25">
      <c r="B47" s="132"/>
      <c r="C47" s="140"/>
      <c r="D47" s="134"/>
      <c r="E47" s="146"/>
      <c r="F47" s="80"/>
      <c r="H47" s="100"/>
      <c r="I47" s="75" t="str">
        <f t="shared" si="2"/>
        <v/>
      </c>
      <c r="J47" s="123" t="str">
        <f t="shared" si="3"/>
        <v/>
      </c>
      <c r="K47" s="86" t="str">
        <f t="shared" si="4"/>
        <v/>
      </c>
    </row>
    <row r="48" spans="2:11" x14ac:dyDescent="0.25">
      <c r="B48" s="132"/>
      <c r="C48" s="140"/>
      <c r="D48" s="134"/>
      <c r="E48" s="146"/>
      <c r="F48" s="80"/>
      <c r="H48" s="100"/>
      <c r="I48" s="75" t="str">
        <f t="shared" si="2"/>
        <v/>
      </c>
      <c r="J48" s="123" t="str">
        <f t="shared" si="3"/>
        <v/>
      </c>
      <c r="K48" s="86" t="str">
        <f t="shared" si="4"/>
        <v/>
      </c>
    </row>
    <row r="49" spans="2:11" x14ac:dyDescent="0.25">
      <c r="B49" s="132"/>
      <c r="C49" s="140"/>
      <c r="D49" s="134"/>
      <c r="E49" s="146"/>
      <c r="F49" s="80"/>
      <c r="H49" s="100"/>
      <c r="I49" s="75" t="str">
        <f t="shared" si="2"/>
        <v/>
      </c>
      <c r="J49" s="123" t="str">
        <f t="shared" si="3"/>
        <v/>
      </c>
      <c r="K49" s="86" t="str">
        <f t="shared" si="4"/>
        <v/>
      </c>
    </row>
    <row r="50" spans="2:11" x14ac:dyDescent="0.25">
      <c r="B50" s="132"/>
      <c r="C50" s="140"/>
      <c r="D50" s="134"/>
      <c r="E50" s="146"/>
      <c r="F50" s="80"/>
      <c r="H50" s="100"/>
      <c r="I50" s="75" t="str">
        <f t="shared" si="2"/>
        <v/>
      </c>
      <c r="J50" s="123" t="str">
        <f t="shared" si="3"/>
        <v/>
      </c>
      <c r="K50" s="86" t="str">
        <f t="shared" si="4"/>
        <v/>
      </c>
    </row>
    <row r="51" spans="2:11" x14ac:dyDescent="0.25">
      <c r="B51" s="132"/>
      <c r="C51" s="140"/>
      <c r="D51" s="134"/>
      <c r="E51" s="146"/>
      <c r="F51" s="80"/>
      <c r="H51" s="100"/>
      <c r="I51" s="75" t="str">
        <f t="shared" si="2"/>
        <v/>
      </c>
      <c r="J51" s="123" t="str">
        <f t="shared" si="3"/>
        <v/>
      </c>
      <c r="K51" s="86" t="str">
        <f t="shared" si="4"/>
        <v/>
      </c>
    </row>
    <row r="52" spans="2:11" x14ac:dyDescent="0.25">
      <c r="B52" s="132"/>
      <c r="C52" s="140"/>
      <c r="D52" s="134"/>
      <c r="E52" s="146"/>
      <c r="F52" s="80"/>
      <c r="H52" s="100"/>
      <c r="I52" s="75" t="str">
        <f t="shared" si="2"/>
        <v/>
      </c>
      <c r="J52" s="123" t="str">
        <f t="shared" si="3"/>
        <v/>
      </c>
      <c r="K52" s="86" t="str">
        <f t="shared" si="4"/>
        <v/>
      </c>
    </row>
    <row r="53" spans="2:11" x14ac:dyDescent="0.25">
      <c r="B53" s="132"/>
      <c r="C53" s="140"/>
      <c r="D53" s="134"/>
      <c r="E53" s="146"/>
      <c r="F53" s="80"/>
      <c r="H53" s="100"/>
      <c r="I53" s="75" t="str">
        <f t="shared" si="2"/>
        <v/>
      </c>
      <c r="J53" s="123" t="str">
        <f t="shared" si="3"/>
        <v/>
      </c>
      <c r="K53" s="86" t="str">
        <f t="shared" si="4"/>
        <v/>
      </c>
    </row>
    <row r="54" spans="2:11" x14ac:dyDescent="0.25">
      <c r="B54" s="132"/>
      <c r="C54" s="140"/>
      <c r="D54" s="134"/>
      <c r="E54" s="146"/>
      <c r="F54" s="80"/>
      <c r="H54" s="100"/>
      <c r="I54" s="75" t="str">
        <f t="shared" si="2"/>
        <v/>
      </c>
      <c r="J54" s="123" t="str">
        <f t="shared" si="3"/>
        <v/>
      </c>
      <c r="K54" s="86" t="str">
        <f t="shared" si="4"/>
        <v/>
      </c>
    </row>
    <row r="55" spans="2:11" x14ac:dyDescent="0.25">
      <c r="B55" s="132"/>
      <c r="C55" s="140"/>
      <c r="D55" s="134"/>
      <c r="E55" s="146"/>
      <c r="F55" s="80"/>
      <c r="H55" s="100"/>
      <c r="I55" s="75" t="str">
        <f t="shared" si="2"/>
        <v/>
      </c>
      <c r="J55" s="123" t="str">
        <f t="shared" si="3"/>
        <v/>
      </c>
      <c r="K55" s="86" t="str">
        <f t="shared" si="4"/>
        <v/>
      </c>
    </row>
    <row r="56" spans="2:11" x14ac:dyDescent="0.25">
      <c r="B56" s="132"/>
      <c r="C56" s="140"/>
      <c r="D56" s="134"/>
      <c r="E56" s="146"/>
      <c r="F56" s="80"/>
      <c r="H56" s="100"/>
      <c r="I56" s="75" t="str">
        <f t="shared" si="2"/>
        <v/>
      </c>
      <c r="J56" s="123" t="str">
        <f t="shared" si="3"/>
        <v/>
      </c>
      <c r="K56" s="86" t="str">
        <f t="shared" si="4"/>
        <v/>
      </c>
    </row>
    <row r="57" spans="2:11" x14ac:dyDescent="0.25">
      <c r="B57" s="132"/>
      <c r="C57" s="140"/>
      <c r="D57" s="134"/>
      <c r="E57" s="146"/>
      <c r="F57" s="80"/>
      <c r="H57" s="100"/>
      <c r="I57" s="75" t="str">
        <f t="shared" si="2"/>
        <v/>
      </c>
      <c r="J57" s="123" t="str">
        <f t="shared" si="3"/>
        <v/>
      </c>
      <c r="K57" s="86" t="str">
        <f t="shared" si="4"/>
        <v/>
      </c>
    </row>
    <row r="58" spans="2:11" x14ac:dyDescent="0.25">
      <c r="B58" s="132"/>
      <c r="C58" s="140"/>
      <c r="D58" s="134"/>
      <c r="E58" s="146"/>
      <c r="F58" s="80"/>
      <c r="H58" s="100"/>
      <c r="I58" s="75" t="str">
        <f t="shared" si="2"/>
        <v/>
      </c>
      <c r="J58" s="123" t="str">
        <f t="shared" si="3"/>
        <v/>
      </c>
      <c r="K58" s="86" t="str">
        <f t="shared" si="4"/>
        <v/>
      </c>
    </row>
    <row r="59" spans="2:11" x14ac:dyDescent="0.25">
      <c r="B59" s="132"/>
      <c r="C59" s="140"/>
      <c r="D59" s="134"/>
      <c r="E59" s="146"/>
      <c r="F59" s="80"/>
      <c r="H59" s="100"/>
      <c r="I59" s="75" t="str">
        <f t="shared" si="2"/>
        <v/>
      </c>
      <c r="J59" s="123" t="str">
        <f t="shared" si="3"/>
        <v/>
      </c>
      <c r="K59" s="86" t="str">
        <f t="shared" si="4"/>
        <v/>
      </c>
    </row>
    <row r="60" spans="2:11" x14ac:dyDescent="0.25">
      <c r="B60" s="132"/>
      <c r="C60" s="140"/>
      <c r="D60" s="134"/>
      <c r="E60" s="146"/>
      <c r="F60" s="80"/>
      <c r="H60" s="100"/>
      <c r="I60" s="75" t="str">
        <f t="shared" si="2"/>
        <v/>
      </c>
      <c r="J60" s="123" t="str">
        <f t="shared" si="3"/>
        <v/>
      </c>
      <c r="K60" s="86" t="str">
        <f t="shared" si="4"/>
        <v/>
      </c>
    </row>
    <row r="61" spans="2:11" x14ac:dyDescent="0.25">
      <c r="B61" s="132"/>
      <c r="C61" s="140"/>
      <c r="D61" s="134"/>
      <c r="E61" s="146"/>
      <c r="F61" s="80"/>
      <c r="H61" s="100"/>
      <c r="I61" s="75" t="str">
        <f t="shared" si="2"/>
        <v/>
      </c>
      <c r="J61" s="123" t="str">
        <f t="shared" si="3"/>
        <v/>
      </c>
      <c r="K61" s="86" t="str">
        <f t="shared" si="4"/>
        <v/>
      </c>
    </row>
    <row r="62" spans="2:11" x14ac:dyDescent="0.25">
      <c r="B62" s="132"/>
      <c r="C62" s="140"/>
      <c r="D62" s="134"/>
      <c r="E62" s="146"/>
      <c r="F62" s="80"/>
      <c r="H62" s="100"/>
      <c r="I62" s="75" t="str">
        <f t="shared" si="2"/>
        <v/>
      </c>
      <c r="J62" s="123" t="str">
        <f t="shared" si="3"/>
        <v/>
      </c>
      <c r="K62" s="86" t="str">
        <f t="shared" si="4"/>
        <v/>
      </c>
    </row>
    <row r="63" spans="2:11" x14ac:dyDescent="0.25">
      <c r="B63" s="132"/>
      <c r="C63" s="140"/>
      <c r="D63" s="134"/>
      <c r="E63" s="146"/>
      <c r="F63" s="80"/>
      <c r="H63" s="100"/>
      <c r="I63" s="75" t="str">
        <f t="shared" si="2"/>
        <v/>
      </c>
      <c r="J63" s="123" t="str">
        <f t="shared" si="3"/>
        <v/>
      </c>
      <c r="K63" s="86" t="str">
        <f t="shared" si="4"/>
        <v/>
      </c>
    </row>
    <row r="64" spans="2:11" x14ac:dyDescent="0.25">
      <c r="B64" s="132"/>
      <c r="C64" s="140"/>
      <c r="D64" s="134"/>
      <c r="E64" s="146"/>
      <c r="F64" s="80"/>
      <c r="H64" s="100"/>
      <c r="I64" s="75" t="str">
        <f t="shared" si="2"/>
        <v/>
      </c>
      <c r="J64" s="123" t="str">
        <f t="shared" si="3"/>
        <v/>
      </c>
      <c r="K64" s="86" t="str">
        <f t="shared" si="4"/>
        <v/>
      </c>
    </row>
    <row r="65" spans="2:11" x14ac:dyDescent="0.25">
      <c r="B65" s="132"/>
      <c r="C65" s="140"/>
      <c r="D65" s="134"/>
      <c r="E65" s="146"/>
      <c r="F65" s="80"/>
      <c r="H65" s="100"/>
      <c r="I65" s="75" t="str">
        <f t="shared" si="2"/>
        <v/>
      </c>
      <c r="J65" s="123" t="str">
        <f t="shared" si="3"/>
        <v/>
      </c>
      <c r="K65" s="86" t="str">
        <f t="shared" si="4"/>
        <v/>
      </c>
    </row>
    <row r="66" spans="2:11" x14ac:dyDescent="0.25">
      <c r="B66" s="132"/>
      <c r="C66" s="140"/>
      <c r="D66" s="134"/>
      <c r="E66" s="146"/>
      <c r="F66" s="80"/>
      <c r="H66" s="100"/>
      <c r="I66" s="75" t="str">
        <f t="shared" si="2"/>
        <v/>
      </c>
      <c r="J66" s="123" t="str">
        <f t="shared" si="3"/>
        <v/>
      </c>
      <c r="K66" s="86" t="str">
        <f t="shared" si="4"/>
        <v/>
      </c>
    </row>
    <row r="67" spans="2:11" x14ac:dyDescent="0.25">
      <c r="B67" s="132"/>
      <c r="C67" s="140"/>
      <c r="D67" s="134"/>
      <c r="E67" s="146"/>
      <c r="F67" s="80"/>
      <c r="H67" s="100"/>
      <c r="I67" s="75" t="str">
        <f t="shared" si="2"/>
        <v/>
      </c>
      <c r="J67" s="123" t="str">
        <f t="shared" si="3"/>
        <v/>
      </c>
      <c r="K67" s="86" t="str">
        <f t="shared" si="4"/>
        <v/>
      </c>
    </row>
    <row r="68" spans="2:11" x14ac:dyDescent="0.25">
      <c r="B68" s="132"/>
      <c r="C68" s="140"/>
      <c r="D68" s="134"/>
      <c r="E68" s="146"/>
      <c r="F68" s="80"/>
      <c r="H68" s="100"/>
      <c r="I68" s="75" t="str">
        <f t="shared" si="2"/>
        <v/>
      </c>
      <c r="J68" s="123" t="str">
        <f t="shared" si="3"/>
        <v/>
      </c>
      <c r="K68" s="86" t="str">
        <f t="shared" si="4"/>
        <v/>
      </c>
    </row>
    <row r="69" spans="2:11" x14ac:dyDescent="0.25">
      <c r="B69" s="132"/>
      <c r="C69" s="140"/>
      <c r="D69" s="134"/>
      <c r="E69" s="146"/>
      <c r="F69" s="80"/>
      <c r="H69" s="100"/>
      <c r="I69" s="75" t="str">
        <f t="shared" si="2"/>
        <v/>
      </c>
      <c r="J69" s="123" t="str">
        <f t="shared" si="3"/>
        <v/>
      </c>
      <c r="K69" s="86" t="str">
        <f t="shared" si="4"/>
        <v/>
      </c>
    </row>
    <row r="70" spans="2:11" x14ac:dyDescent="0.25">
      <c r="B70" s="132"/>
      <c r="C70" s="140"/>
      <c r="D70" s="134"/>
      <c r="E70" s="146"/>
      <c r="F70" s="80"/>
      <c r="H70" s="100"/>
      <c r="I70" s="75" t="str">
        <f t="shared" si="2"/>
        <v/>
      </c>
      <c r="J70" s="123" t="str">
        <f t="shared" si="3"/>
        <v/>
      </c>
      <c r="K70" s="86" t="str">
        <f t="shared" si="4"/>
        <v/>
      </c>
    </row>
    <row r="71" spans="2:11" x14ac:dyDescent="0.25">
      <c r="B71" s="132"/>
      <c r="C71" s="140"/>
      <c r="D71" s="134"/>
      <c r="E71" s="146"/>
      <c r="F71" s="80"/>
      <c r="H71" s="100"/>
      <c r="I71" s="75" t="str">
        <f t="shared" si="2"/>
        <v/>
      </c>
      <c r="J71" s="123" t="str">
        <f t="shared" si="3"/>
        <v/>
      </c>
      <c r="K71" s="86" t="str">
        <f t="shared" si="4"/>
        <v/>
      </c>
    </row>
    <row r="72" spans="2:11" x14ac:dyDescent="0.25">
      <c r="B72" s="132"/>
      <c r="C72" s="140"/>
      <c r="D72" s="134"/>
      <c r="E72" s="146"/>
      <c r="F72" s="80"/>
      <c r="H72" s="100"/>
      <c r="I72" s="75" t="str">
        <f t="shared" si="2"/>
        <v/>
      </c>
      <c r="J72" s="123" t="str">
        <f t="shared" si="3"/>
        <v/>
      </c>
      <c r="K72" s="86" t="str">
        <f t="shared" si="4"/>
        <v/>
      </c>
    </row>
    <row r="73" spans="2:11" x14ac:dyDescent="0.25">
      <c r="B73" s="132"/>
      <c r="C73" s="140"/>
      <c r="D73" s="134"/>
      <c r="E73" s="146"/>
      <c r="F73" s="80"/>
      <c r="H73" s="100"/>
      <c r="I73" s="75" t="str">
        <f t="shared" si="2"/>
        <v/>
      </c>
      <c r="J73" s="123" t="str">
        <f t="shared" si="3"/>
        <v/>
      </c>
      <c r="K73" s="86" t="str">
        <f t="shared" si="4"/>
        <v/>
      </c>
    </row>
    <row r="74" spans="2:11" x14ac:dyDescent="0.25">
      <c r="B74" s="132"/>
      <c r="C74" s="140"/>
      <c r="D74" s="134"/>
      <c r="E74" s="146"/>
      <c r="F74" s="80"/>
      <c r="H74" s="100"/>
      <c r="I74" s="75" t="str">
        <f t="shared" si="2"/>
        <v/>
      </c>
      <c r="J74" s="123" t="str">
        <f t="shared" si="3"/>
        <v/>
      </c>
      <c r="K74" s="86" t="str">
        <f t="shared" si="4"/>
        <v/>
      </c>
    </row>
    <row r="75" spans="2:11" x14ac:dyDescent="0.25">
      <c r="B75" s="132"/>
      <c r="C75" s="140"/>
      <c r="D75" s="134"/>
      <c r="E75" s="146"/>
      <c r="F75" s="80"/>
      <c r="H75" s="100"/>
      <c r="I75" s="75" t="str">
        <f t="shared" si="2"/>
        <v/>
      </c>
      <c r="J75" s="123" t="str">
        <f t="shared" si="3"/>
        <v/>
      </c>
      <c r="K75" s="86" t="str">
        <f t="shared" si="4"/>
        <v/>
      </c>
    </row>
    <row r="76" spans="2:11" x14ac:dyDescent="0.25">
      <c r="B76" s="132"/>
      <c r="C76" s="140"/>
      <c r="D76" s="134"/>
      <c r="E76" s="146"/>
      <c r="F76" s="80"/>
      <c r="H76" s="100"/>
      <c r="I76" s="75" t="str">
        <f t="shared" si="2"/>
        <v/>
      </c>
      <c r="J76" s="123" t="str">
        <f t="shared" si="3"/>
        <v/>
      </c>
      <c r="K76" s="86" t="str">
        <f t="shared" si="4"/>
        <v/>
      </c>
    </row>
    <row r="77" spans="2:11" x14ac:dyDescent="0.25">
      <c r="B77" s="132"/>
      <c r="C77" s="140"/>
      <c r="D77" s="134"/>
      <c r="E77" s="146"/>
      <c r="F77" s="80"/>
      <c r="H77" s="100"/>
      <c r="I77" s="75" t="str">
        <f t="shared" si="2"/>
        <v/>
      </c>
      <c r="J77" s="123" t="str">
        <f t="shared" si="3"/>
        <v/>
      </c>
      <c r="K77" s="86" t="str">
        <f t="shared" si="4"/>
        <v/>
      </c>
    </row>
    <row r="78" spans="2:11" x14ac:dyDescent="0.25">
      <c r="B78" s="132"/>
      <c r="C78" s="140"/>
      <c r="D78" s="134"/>
      <c r="E78" s="146"/>
      <c r="F78" s="80"/>
      <c r="H78" s="100"/>
      <c r="I78" s="75" t="str">
        <f t="shared" si="2"/>
        <v/>
      </c>
      <c r="J78" s="123" t="str">
        <f t="shared" si="3"/>
        <v/>
      </c>
      <c r="K78" s="86" t="str">
        <f t="shared" si="4"/>
        <v/>
      </c>
    </row>
    <row r="79" spans="2:11" x14ac:dyDescent="0.25">
      <c r="B79" s="132"/>
      <c r="C79" s="140"/>
      <c r="D79" s="134"/>
      <c r="E79" s="146"/>
      <c r="F79" s="80"/>
      <c r="H79" s="100"/>
      <c r="I79" s="75" t="str">
        <f t="shared" si="2"/>
        <v/>
      </c>
      <c r="J79" s="123" t="str">
        <f t="shared" si="3"/>
        <v/>
      </c>
      <c r="K79" s="86" t="str">
        <f t="shared" si="4"/>
        <v/>
      </c>
    </row>
    <row r="80" spans="2:11" x14ac:dyDescent="0.25">
      <c r="B80" s="132"/>
      <c r="C80" s="140"/>
      <c r="D80" s="134"/>
      <c r="E80" s="146"/>
      <c r="F80" s="80"/>
      <c r="H80" s="100"/>
      <c r="I80" s="75" t="str">
        <f t="shared" si="2"/>
        <v/>
      </c>
      <c r="J80" s="123" t="str">
        <f t="shared" si="3"/>
        <v/>
      </c>
      <c r="K80" s="86" t="str">
        <f t="shared" si="4"/>
        <v/>
      </c>
    </row>
    <row r="81" spans="2:11" x14ac:dyDescent="0.25">
      <c r="B81" s="132"/>
      <c r="C81" s="140"/>
      <c r="D81" s="134"/>
      <c r="E81" s="146"/>
      <c r="F81" s="80"/>
      <c r="H81" s="100"/>
      <c r="I81" s="75" t="str">
        <f t="shared" si="2"/>
        <v/>
      </c>
      <c r="J81" s="123" t="str">
        <f t="shared" si="3"/>
        <v/>
      </c>
      <c r="K81" s="86" t="str">
        <f t="shared" si="4"/>
        <v/>
      </c>
    </row>
    <row r="82" spans="2:11" x14ac:dyDescent="0.25">
      <c r="B82" s="132"/>
      <c r="C82" s="140"/>
      <c r="D82" s="134"/>
      <c r="E82" s="146"/>
      <c r="F82" s="80"/>
      <c r="H82" s="100"/>
      <c r="I82" s="75" t="str">
        <f t="shared" si="2"/>
        <v/>
      </c>
      <c r="J82" s="123" t="str">
        <f t="shared" si="3"/>
        <v/>
      </c>
      <c r="K82" s="86" t="str">
        <f t="shared" si="4"/>
        <v/>
      </c>
    </row>
    <row r="83" spans="2:11" x14ac:dyDescent="0.25">
      <c r="B83" s="132"/>
      <c r="C83" s="140"/>
      <c r="D83" s="134"/>
      <c r="E83" s="146"/>
      <c r="F83" s="80"/>
      <c r="H83" s="100"/>
      <c r="I83" s="75" t="str">
        <f t="shared" si="2"/>
        <v/>
      </c>
      <c r="J83" s="123" t="str">
        <f t="shared" si="3"/>
        <v/>
      </c>
      <c r="K83" s="86" t="str">
        <f t="shared" si="4"/>
        <v/>
      </c>
    </row>
    <row r="84" spans="2:11" x14ac:dyDescent="0.25">
      <c r="B84" s="132"/>
      <c r="C84" s="140"/>
      <c r="D84" s="134"/>
      <c r="E84" s="146"/>
      <c r="F84" s="80"/>
      <c r="H84" s="100"/>
      <c r="I84" s="75" t="str">
        <f t="shared" si="2"/>
        <v/>
      </c>
      <c r="J84" s="123" t="str">
        <f t="shared" si="3"/>
        <v/>
      </c>
      <c r="K84" s="86" t="str">
        <f t="shared" si="4"/>
        <v/>
      </c>
    </row>
    <row r="85" spans="2:11" x14ac:dyDescent="0.25">
      <c r="B85" s="132"/>
      <c r="C85" s="140"/>
      <c r="D85" s="134"/>
      <c r="E85" s="146"/>
      <c r="F85" s="80"/>
      <c r="H85" s="100"/>
      <c r="I85" s="75" t="str">
        <f t="shared" si="2"/>
        <v/>
      </c>
      <c r="J85" s="123" t="str">
        <f t="shared" si="3"/>
        <v/>
      </c>
      <c r="K85" s="86" t="str">
        <f t="shared" si="4"/>
        <v/>
      </c>
    </row>
    <row r="86" spans="2:11" x14ac:dyDescent="0.25">
      <c r="B86" s="132"/>
      <c r="C86" s="140"/>
      <c r="D86" s="134"/>
      <c r="E86" s="146"/>
      <c r="F86" s="80"/>
      <c r="H86" s="100"/>
      <c r="I86" s="75" t="str">
        <f t="shared" si="2"/>
        <v/>
      </c>
      <c r="J86" s="123" t="str">
        <f t="shared" si="3"/>
        <v/>
      </c>
      <c r="K86" s="86" t="str">
        <f t="shared" si="4"/>
        <v/>
      </c>
    </row>
    <row r="87" spans="2:11" x14ac:dyDescent="0.25">
      <c r="B87" s="132"/>
      <c r="C87" s="140"/>
      <c r="D87" s="134"/>
      <c r="E87" s="146"/>
      <c r="F87" s="80"/>
      <c r="H87" s="100"/>
      <c r="I87" s="75" t="str">
        <f t="shared" si="2"/>
        <v/>
      </c>
      <c r="J87" s="123" t="str">
        <f t="shared" si="3"/>
        <v/>
      </c>
      <c r="K87" s="86" t="str">
        <f t="shared" si="4"/>
        <v/>
      </c>
    </row>
    <row r="88" spans="2:11" x14ac:dyDescent="0.25">
      <c r="B88" s="132"/>
      <c r="C88" s="140"/>
      <c r="D88" s="134"/>
      <c r="E88" s="146"/>
      <c r="F88" s="80"/>
      <c r="H88" s="100"/>
      <c r="I88" s="75" t="str">
        <f t="shared" si="2"/>
        <v/>
      </c>
      <c r="J88" s="123" t="str">
        <f t="shared" si="3"/>
        <v/>
      </c>
      <c r="K88" s="86" t="str">
        <f t="shared" si="4"/>
        <v/>
      </c>
    </row>
    <row r="89" spans="2:11" x14ac:dyDescent="0.25">
      <c r="B89" s="132"/>
      <c r="C89" s="140"/>
      <c r="D89" s="134"/>
      <c r="E89" s="146"/>
      <c r="F89" s="80"/>
      <c r="H89" s="100"/>
      <c r="I89" s="75" t="str">
        <f t="shared" si="2"/>
        <v/>
      </c>
      <c r="J89" s="123" t="str">
        <f t="shared" si="3"/>
        <v/>
      </c>
      <c r="K89" s="86" t="str">
        <f t="shared" si="4"/>
        <v/>
      </c>
    </row>
    <row r="90" spans="2:11" x14ac:dyDescent="0.25">
      <c r="B90" s="132"/>
      <c r="C90" s="140"/>
      <c r="D90" s="134"/>
      <c r="E90" s="146"/>
      <c r="F90" s="80"/>
      <c r="H90" s="100"/>
      <c r="I90" s="75" t="str">
        <f t="shared" si="2"/>
        <v/>
      </c>
      <c r="J90" s="123" t="str">
        <f t="shared" si="3"/>
        <v/>
      </c>
      <c r="K90" s="86" t="str">
        <f t="shared" si="4"/>
        <v/>
      </c>
    </row>
    <row r="91" spans="2:11" x14ac:dyDescent="0.25">
      <c r="B91" s="132"/>
      <c r="C91" s="140"/>
      <c r="D91" s="134"/>
      <c r="E91" s="146"/>
      <c r="F91" s="80"/>
      <c r="H91" s="100"/>
      <c r="I91" s="75" t="str">
        <f t="shared" si="2"/>
        <v/>
      </c>
      <c r="J91" s="123" t="str">
        <f t="shared" si="3"/>
        <v/>
      </c>
      <c r="K91" s="86" t="str">
        <f t="shared" si="4"/>
        <v/>
      </c>
    </row>
    <row r="92" spans="2:11" x14ac:dyDescent="0.25">
      <c r="B92" s="132"/>
      <c r="C92" s="140"/>
      <c r="D92" s="134"/>
      <c r="E92" s="146"/>
      <c r="F92" s="80"/>
      <c r="H92" s="100"/>
      <c r="I92" s="75" t="str">
        <f t="shared" ref="I92:I126" si="5">IF(AND(B92&lt;&gt;"",C92&lt;&gt;"",D92&lt;&gt;"",E92&lt;&gt;""),HLOOKUP(C92,$B$13:$I$14,2,0),"")</f>
        <v/>
      </c>
      <c r="J92" s="123" t="str">
        <f t="shared" ref="J92:J126" si="6">IF(AND(B92&lt;&gt;"",C92&lt;&gt;"",D92&lt;&gt;"",E92&lt;&gt;""),MIN(1,I92*MAX(1,E92)),"")</f>
        <v/>
      </c>
      <c r="K92" s="86" t="str">
        <f t="shared" ref="K92:K126" si="7">IF(AND(B92&lt;&gt;"",C92&lt;&gt;"",D92&lt;&gt;"",E92&lt;&gt;""),D92*J92,"")</f>
        <v/>
      </c>
    </row>
    <row r="93" spans="2:11" x14ac:dyDescent="0.25">
      <c r="B93" s="132"/>
      <c r="C93" s="140"/>
      <c r="D93" s="134"/>
      <c r="E93" s="146"/>
      <c r="F93" s="80"/>
      <c r="H93" s="100"/>
      <c r="I93" s="75" t="str">
        <f t="shared" si="5"/>
        <v/>
      </c>
      <c r="J93" s="123" t="str">
        <f t="shared" si="6"/>
        <v/>
      </c>
      <c r="K93" s="86" t="str">
        <f t="shared" si="7"/>
        <v/>
      </c>
    </row>
    <row r="94" spans="2:11" x14ac:dyDescent="0.25">
      <c r="B94" s="132"/>
      <c r="C94" s="140"/>
      <c r="D94" s="134"/>
      <c r="E94" s="146"/>
      <c r="F94" s="80"/>
      <c r="H94" s="100"/>
      <c r="I94" s="75" t="str">
        <f t="shared" si="5"/>
        <v/>
      </c>
      <c r="J94" s="123" t="str">
        <f t="shared" si="6"/>
        <v/>
      </c>
      <c r="K94" s="86" t="str">
        <f t="shared" si="7"/>
        <v/>
      </c>
    </row>
    <row r="95" spans="2:11" x14ac:dyDescent="0.25">
      <c r="B95" s="132"/>
      <c r="C95" s="140"/>
      <c r="D95" s="134"/>
      <c r="E95" s="146"/>
      <c r="F95" s="80"/>
      <c r="H95" s="100"/>
      <c r="I95" s="75" t="str">
        <f t="shared" si="5"/>
        <v/>
      </c>
      <c r="J95" s="123" t="str">
        <f t="shared" si="6"/>
        <v/>
      </c>
      <c r="K95" s="86" t="str">
        <f t="shared" si="7"/>
        <v/>
      </c>
    </row>
    <row r="96" spans="2:11" x14ac:dyDescent="0.25">
      <c r="B96" s="132"/>
      <c r="C96" s="140"/>
      <c r="D96" s="134"/>
      <c r="E96" s="146"/>
      <c r="F96" s="80"/>
      <c r="H96" s="100"/>
      <c r="I96" s="75" t="str">
        <f t="shared" si="5"/>
        <v/>
      </c>
      <c r="J96" s="123" t="str">
        <f t="shared" si="6"/>
        <v/>
      </c>
      <c r="K96" s="86" t="str">
        <f t="shared" si="7"/>
        <v/>
      </c>
    </row>
    <row r="97" spans="2:11" x14ac:dyDescent="0.25">
      <c r="B97" s="132"/>
      <c r="C97" s="140"/>
      <c r="D97" s="134"/>
      <c r="E97" s="146"/>
      <c r="F97" s="80"/>
      <c r="H97" s="100"/>
      <c r="I97" s="75" t="str">
        <f t="shared" si="5"/>
        <v/>
      </c>
      <c r="J97" s="123" t="str">
        <f t="shared" si="6"/>
        <v/>
      </c>
      <c r="K97" s="86" t="str">
        <f t="shared" si="7"/>
        <v/>
      </c>
    </row>
    <row r="98" spans="2:11" x14ac:dyDescent="0.25">
      <c r="B98" s="132"/>
      <c r="C98" s="140"/>
      <c r="D98" s="134"/>
      <c r="E98" s="146"/>
      <c r="F98" s="80"/>
      <c r="H98" s="100"/>
      <c r="I98" s="75" t="str">
        <f t="shared" si="5"/>
        <v/>
      </c>
      <c r="J98" s="123" t="str">
        <f t="shared" si="6"/>
        <v/>
      </c>
      <c r="K98" s="86" t="str">
        <f t="shared" si="7"/>
        <v/>
      </c>
    </row>
    <row r="99" spans="2:11" x14ac:dyDescent="0.25">
      <c r="B99" s="132"/>
      <c r="C99" s="140"/>
      <c r="D99" s="134"/>
      <c r="E99" s="146"/>
      <c r="F99" s="80"/>
      <c r="H99" s="100"/>
      <c r="I99" s="75" t="str">
        <f t="shared" si="5"/>
        <v/>
      </c>
      <c r="J99" s="123" t="str">
        <f t="shared" si="6"/>
        <v/>
      </c>
      <c r="K99" s="86" t="str">
        <f t="shared" si="7"/>
        <v/>
      </c>
    </row>
    <row r="100" spans="2:11" x14ac:dyDescent="0.25">
      <c r="B100" s="132"/>
      <c r="C100" s="140"/>
      <c r="D100" s="134"/>
      <c r="E100" s="146"/>
      <c r="F100" s="80"/>
      <c r="H100" s="100"/>
      <c r="I100" s="75" t="str">
        <f t="shared" si="5"/>
        <v/>
      </c>
      <c r="J100" s="123" t="str">
        <f t="shared" si="6"/>
        <v/>
      </c>
      <c r="K100" s="86" t="str">
        <f t="shared" si="7"/>
        <v/>
      </c>
    </row>
    <row r="101" spans="2:11" x14ac:dyDescent="0.25">
      <c r="B101" s="132"/>
      <c r="C101" s="140"/>
      <c r="D101" s="134"/>
      <c r="E101" s="146"/>
      <c r="F101" s="80"/>
      <c r="H101" s="100"/>
      <c r="I101" s="75" t="str">
        <f t="shared" si="5"/>
        <v/>
      </c>
      <c r="J101" s="123" t="str">
        <f t="shared" si="6"/>
        <v/>
      </c>
      <c r="K101" s="86" t="str">
        <f t="shared" si="7"/>
        <v/>
      </c>
    </row>
    <row r="102" spans="2:11" x14ac:dyDescent="0.25">
      <c r="B102" s="132"/>
      <c r="C102" s="140"/>
      <c r="D102" s="134"/>
      <c r="E102" s="146"/>
      <c r="F102" s="80"/>
      <c r="H102" s="100"/>
      <c r="I102" s="75" t="str">
        <f t="shared" si="5"/>
        <v/>
      </c>
      <c r="J102" s="123" t="str">
        <f t="shared" si="6"/>
        <v/>
      </c>
      <c r="K102" s="86" t="str">
        <f t="shared" si="7"/>
        <v/>
      </c>
    </row>
    <row r="103" spans="2:11" x14ac:dyDescent="0.25">
      <c r="B103" s="132"/>
      <c r="C103" s="140"/>
      <c r="D103" s="134"/>
      <c r="E103" s="146"/>
      <c r="F103" s="80"/>
      <c r="H103" s="100"/>
      <c r="I103" s="75" t="str">
        <f t="shared" si="5"/>
        <v/>
      </c>
      <c r="J103" s="123" t="str">
        <f t="shared" si="6"/>
        <v/>
      </c>
      <c r="K103" s="86" t="str">
        <f t="shared" si="7"/>
        <v/>
      </c>
    </row>
    <row r="104" spans="2:11" x14ac:dyDescent="0.25">
      <c r="B104" s="132"/>
      <c r="C104" s="140"/>
      <c r="D104" s="134"/>
      <c r="E104" s="146"/>
      <c r="F104" s="80"/>
      <c r="H104" s="100"/>
      <c r="I104" s="75" t="str">
        <f t="shared" si="5"/>
        <v/>
      </c>
      <c r="J104" s="123" t="str">
        <f t="shared" si="6"/>
        <v/>
      </c>
      <c r="K104" s="86" t="str">
        <f t="shared" si="7"/>
        <v/>
      </c>
    </row>
    <row r="105" spans="2:11" x14ac:dyDescent="0.25">
      <c r="B105" s="132"/>
      <c r="C105" s="140"/>
      <c r="D105" s="134"/>
      <c r="E105" s="146"/>
      <c r="F105" s="80"/>
      <c r="H105" s="100"/>
      <c r="I105" s="75" t="str">
        <f t="shared" si="5"/>
        <v/>
      </c>
      <c r="J105" s="123" t="str">
        <f t="shared" si="6"/>
        <v/>
      </c>
      <c r="K105" s="86" t="str">
        <f t="shared" si="7"/>
        <v/>
      </c>
    </row>
    <row r="106" spans="2:11" x14ac:dyDescent="0.25">
      <c r="B106" s="132"/>
      <c r="C106" s="140"/>
      <c r="D106" s="134"/>
      <c r="E106" s="146"/>
      <c r="F106" s="80"/>
      <c r="H106" s="100"/>
      <c r="I106" s="75" t="str">
        <f t="shared" si="5"/>
        <v/>
      </c>
      <c r="J106" s="123" t="str">
        <f t="shared" si="6"/>
        <v/>
      </c>
      <c r="K106" s="86" t="str">
        <f t="shared" si="7"/>
        <v/>
      </c>
    </row>
    <row r="107" spans="2:11" x14ac:dyDescent="0.25">
      <c r="B107" s="132"/>
      <c r="C107" s="140"/>
      <c r="D107" s="134"/>
      <c r="E107" s="146"/>
      <c r="F107" s="80"/>
      <c r="H107" s="100"/>
      <c r="I107" s="75" t="str">
        <f t="shared" si="5"/>
        <v/>
      </c>
      <c r="J107" s="123" t="str">
        <f t="shared" si="6"/>
        <v/>
      </c>
      <c r="K107" s="86" t="str">
        <f t="shared" si="7"/>
        <v/>
      </c>
    </row>
    <row r="108" spans="2:11" x14ac:dyDescent="0.25">
      <c r="B108" s="132"/>
      <c r="C108" s="140"/>
      <c r="D108" s="134"/>
      <c r="E108" s="146"/>
      <c r="F108" s="80"/>
      <c r="H108" s="100"/>
      <c r="I108" s="75" t="str">
        <f t="shared" si="5"/>
        <v/>
      </c>
      <c r="J108" s="123" t="str">
        <f t="shared" si="6"/>
        <v/>
      </c>
      <c r="K108" s="86" t="str">
        <f t="shared" si="7"/>
        <v/>
      </c>
    </row>
    <row r="109" spans="2:11" x14ac:dyDescent="0.25">
      <c r="B109" s="132"/>
      <c r="C109" s="140"/>
      <c r="D109" s="134"/>
      <c r="E109" s="146"/>
      <c r="F109" s="80"/>
      <c r="H109" s="100"/>
      <c r="I109" s="75" t="str">
        <f t="shared" si="5"/>
        <v/>
      </c>
      <c r="J109" s="123" t="str">
        <f t="shared" si="6"/>
        <v/>
      </c>
      <c r="K109" s="86" t="str">
        <f t="shared" si="7"/>
        <v/>
      </c>
    </row>
    <row r="110" spans="2:11" x14ac:dyDescent="0.25">
      <c r="B110" s="132"/>
      <c r="C110" s="140"/>
      <c r="D110" s="134"/>
      <c r="E110" s="146"/>
      <c r="F110" s="80"/>
      <c r="H110" s="100"/>
      <c r="I110" s="75" t="str">
        <f t="shared" si="5"/>
        <v/>
      </c>
      <c r="J110" s="123" t="str">
        <f t="shared" si="6"/>
        <v/>
      </c>
      <c r="K110" s="86" t="str">
        <f t="shared" si="7"/>
        <v/>
      </c>
    </row>
    <row r="111" spans="2:11" x14ac:dyDescent="0.25">
      <c r="B111" s="132"/>
      <c r="C111" s="140"/>
      <c r="D111" s="134"/>
      <c r="E111" s="146"/>
      <c r="F111" s="80"/>
      <c r="H111" s="100"/>
      <c r="I111" s="75" t="str">
        <f t="shared" si="5"/>
        <v/>
      </c>
      <c r="J111" s="123" t="str">
        <f t="shared" si="6"/>
        <v/>
      </c>
      <c r="K111" s="86" t="str">
        <f t="shared" si="7"/>
        <v/>
      </c>
    </row>
    <row r="112" spans="2:11" x14ac:dyDescent="0.25">
      <c r="B112" s="132"/>
      <c r="C112" s="140"/>
      <c r="D112" s="134"/>
      <c r="E112" s="146"/>
      <c r="F112" s="80"/>
      <c r="H112" s="100"/>
      <c r="I112" s="75" t="str">
        <f t="shared" si="5"/>
        <v/>
      </c>
      <c r="J112" s="123" t="str">
        <f t="shared" si="6"/>
        <v/>
      </c>
      <c r="K112" s="86" t="str">
        <f t="shared" si="7"/>
        <v/>
      </c>
    </row>
    <row r="113" spans="2:11" x14ac:dyDescent="0.25">
      <c r="B113" s="132"/>
      <c r="C113" s="140"/>
      <c r="D113" s="134"/>
      <c r="E113" s="146"/>
      <c r="F113" s="80"/>
      <c r="H113" s="100"/>
      <c r="I113" s="75" t="str">
        <f t="shared" si="5"/>
        <v/>
      </c>
      <c r="J113" s="123" t="str">
        <f t="shared" si="6"/>
        <v/>
      </c>
      <c r="K113" s="86" t="str">
        <f t="shared" si="7"/>
        <v/>
      </c>
    </row>
    <row r="114" spans="2:11" x14ac:dyDescent="0.25">
      <c r="B114" s="132"/>
      <c r="C114" s="140"/>
      <c r="D114" s="134"/>
      <c r="E114" s="146"/>
      <c r="F114" s="80"/>
      <c r="H114" s="100"/>
      <c r="I114" s="75" t="str">
        <f t="shared" si="5"/>
        <v/>
      </c>
      <c r="J114" s="123" t="str">
        <f t="shared" si="6"/>
        <v/>
      </c>
      <c r="K114" s="86" t="str">
        <f t="shared" si="7"/>
        <v/>
      </c>
    </row>
    <row r="115" spans="2:11" x14ac:dyDescent="0.25">
      <c r="B115" s="132"/>
      <c r="C115" s="140"/>
      <c r="D115" s="134"/>
      <c r="E115" s="146"/>
      <c r="F115" s="80"/>
      <c r="H115" s="100"/>
      <c r="I115" s="75" t="str">
        <f t="shared" si="5"/>
        <v/>
      </c>
      <c r="J115" s="123" t="str">
        <f t="shared" si="6"/>
        <v/>
      </c>
      <c r="K115" s="86" t="str">
        <f t="shared" si="7"/>
        <v/>
      </c>
    </row>
    <row r="116" spans="2:11" x14ac:dyDescent="0.25">
      <c r="B116" s="132"/>
      <c r="C116" s="140"/>
      <c r="D116" s="134"/>
      <c r="E116" s="146"/>
      <c r="F116" s="80"/>
      <c r="H116" s="100"/>
      <c r="I116" s="75" t="str">
        <f t="shared" si="5"/>
        <v/>
      </c>
      <c r="J116" s="123" t="str">
        <f t="shared" si="6"/>
        <v/>
      </c>
      <c r="K116" s="86" t="str">
        <f t="shared" si="7"/>
        <v/>
      </c>
    </row>
    <row r="117" spans="2:11" x14ac:dyDescent="0.25">
      <c r="B117" s="132"/>
      <c r="C117" s="140"/>
      <c r="D117" s="134"/>
      <c r="E117" s="146"/>
      <c r="F117" s="80"/>
      <c r="H117" s="100"/>
      <c r="I117" s="75" t="str">
        <f t="shared" si="5"/>
        <v/>
      </c>
      <c r="J117" s="123" t="str">
        <f t="shared" si="6"/>
        <v/>
      </c>
      <c r="K117" s="86" t="str">
        <f t="shared" si="7"/>
        <v/>
      </c>
    </row>
    <row r="118" spans="2:11" x14ac:dyDescent="0.25">
      <c r="B118" s="132"/>
      <c r="C118" s="140"/>
      <c r="D118" s="134"/>
      <c r="E118" s="146"/>
      <c r="F118" s="80"/>
      <c r="H118" s="100"/>
      <c r="I118" s="75" t="str">
        <f t="shared" si="5"/>
        <v/>
      </c>
      <c r="J118" s="123" t="str">
        <f t="shared" si="6"/>
        <v/>
      </c>
      <c r="K118" s="86" t="str">
        <f t="shared" si="7"/>
        <v/>
      </c>
    </row>
    <row r="119" spans="2:11" x14ac:dyDescent="0.25">
      <c r="B119" s="132"/>
      <c r="C119" s="140"/>
      <c r="D119" s="134"/>
      <c r="E119" s="146"/>
      <c r="F119" s="80"/>
      <c r="H119" s="100"/>
      <c r="I119" s="75" t="str">
        <f t="shared" si="5"/>
        <v/>
      </c>
      <c r="J119" s="123" t="str">
        <f t="shared" si="6"/>
        <v/>
      </c>
      <c r="K119" s="86" t="str">
        <f t="shared" si="7"/>
        <v/>
      </c>
    </row>
    <row r="120" spans="2:11" x14ac:dyDescent="0.25">
      <c r="B120" s="132"/>
      <c r="C120" s="140"/>
      <c r="D120" s="134"/>
      <c r="E120" s="146"/>
      <c r="F120" s="80"/>
      <c r="H120" s="100"/>
      <c r="I120" s="75" t="str">
        <f t="shared" si="5"/>
        <v/>
      </c>
      <c r="J120" s="123" t="str">
        <f t="shared" si="6"/>
        <v/>
      </c>
      <c r="K120" s="86" t="str">
        <f t="shared" si="7"/>
        <v/>
      </c>
    </row>
    <row r="121" spans="2:11" x14ac:dyDescent="0.25">
      <c r="B121" s="132"/>
      <c r="C121" s="140"/>
      <c r="D121" s="134"/>
      <c r="E121" s="146"/>
      <c r="F121" s="80"/>
      <c r="H121" s="100"/>
      <c r="I121" s="75" t="str">
        <f t="shared" si="5"/>
        <v/>
      </c>
      <c r="J121" s="123" t="str">
        <f t="shared" si="6"/>
        <v/>
      </c>
      <c r="K121" s="86" t="str">
        <f t="shared" si="7"/>
        <v/>
      </c>
    </row>
    <row r="122" spans="2:11" x14ac:dyDescent="0.25">
      <c r="B122" s="132"/>
      <c r="C122" s="140"/>
      <c r="D122" s="134"/>
      <c r="E122" s="146"/>
      <c r="F122" s="80"/>
      <c r="H122" s="100"/>
      <c r="I122" s="75" t="str">
        <f t="shared" si="5"/>
        <v/>
      </c>
      <c r="J122" s="123" t="str">
        <f t="shared" si="6"/>
        <v/>
      </c>
      <c r="K122" s="86" t="str">
        <f t="shared" si="7"/>
        <v/>
      </c>
    </row>
    <row r="123" spans="2:11" x14ac:dyDescent="0.25">
      <c r="B123" s="132"/>
      <c r="C123" s="140"/>
      <c r="D123" s="134"/>
      <c r="E123" s="146"/>
      <c r="F123" s="80"/>
      <c r="H123" s="100"/>
      <c r="I123" s="75" t="str">
        <f t="shared" si="5"/>
        <v/>
      </c>
      <c r="J123" s="123" t="str">
        <f t="shared" si="6"/>
        <v/>
      </c>
      <c r="K123" s="86" t="str">
        <f t="shared" si="7"/>
        <v/>
      </c>
    </row>
    <row r="124" spans="2:11" x14ac:dyDescent="0.25">
      <c r="B124" s="132"/>
      <c r="C124" s="140"/>
      <c r="D124" s="134"/>
      <c r="E124" s="146"/>
      <c r="F124" s="80"/>
      <c r="H124" s="100"/>
      <c r="I124" s="75" t="str">
        <f t="shared" si="5"/>
        <v/>
      </c>
      <c r="J124" s="123" t="str">
        <f t="shared" si="6"/>
        <v/>
      </c>
      <c r="K124" s="86" t="str">
        <f t="shared" si="7"/>
        <v/>
      </c>
    </row>
    <row r="125" spans="2:11" x14ac:dyDescent="0.25">
      <c r="B125" s="132"/>
      <c r="C125" s="140"/>
      <c r="D125" s="134"/>
      <c r="E125" s="146"/>
      <c r="F125" s="80"/>
      <c r="H125" s="100"/>
      <c r="I125" s="75" t="str">
        <f t="shared" si="5"/>
        <v/>
      </c>
      <c r="J125" s="123" t="str">
        <f t="shared" si="6"/>
        <v/>
      </c>
      <c r="K125" s="86" t="str">
        <f t="shared" si="7"/>
        <v/>
      </c>
    </row>
    <row r="126" spans="2:11" x14ac:dyDescent="0.25">
      <c r="B126" s="136"/>
      <c r="C126" s="141"/>
      <c r="D126" s="138"/>
      <c r="E126" s="147"/>
      <c r="F126" s="82"/>
      <c r="G126" s="101"/>
      <c r="H126" s="102"/>
      <c r="I126" s="76" t="str">
        <f t="shared" si="5"/>
        <v/>
      </c>
      <c r="J126" s="124" t="str">
        <f t="shared" si="6"/>
        <v/>
      </c>
      <c r="K126" s="87" t="str">
        <f t="shared" si="7"/>
        <v/>
      </c>
    </row>
  </sheetData>
  <sheetProtection algorithmName="SHA-512" hashValue="WZWDAJ6uT7VhNKvbC9B4tVULZmAY1WiJFZxiHYV2o7accsI2iQwtMen9+TkJ4hSPYp0+SeWVlZbhhNzSVcR5Pg==" saltValue="moeQmU1Z323PU281dqsLWw==" spinCount="100000" sheet="1" objects="1" scenarios="1"/>
  <mergeCells count="7">
    <mergeCell ref="B19:C19"/>
    <mergeCell ref="B20:C20"/>
    <mergeCell ref="B7:E7"/>
    <mergeCell ref="B8:E8"/>
    <mergeCell ref="B12:I12"/>
    <mergeCell ref="D17:K17"/>
    <mergeCell ref="B17:C18"/>
  </mergeCells>
  <dataValidations count="2">
    <dataValidation type="decimal" operator="greaterThan" allowBlank="1" showInputMessage="1" showErrorMessage="1" sqref="E27:E126" xr:uid="{00000000-0002-0000-0600-000000000000}">
      <formula1>0</formula1>
    </dataValidation>
    <dataValidation type="list" allowBlank="1" showInputMessage="1" showErrorMessage="1" sqref="C27:C126" xr:uid="{00000000-0002-0000-0600-000001000000}">
      <formula1>$D$18:$K$18</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B2:N126"/>
  <sheetViews>
    <sheetView showGridLines="0" zoomScale="90" zoomScaleNormal="90" workbookViewId="0">
      <pane ySplit="8" topLeftCell="A9" activePane="bottomLeft" state="frozen"/>
      <selection pane="bottomLeft" activeCell="A9" sqref="A9"/>
    </sheetView>
  </sheetViews>
  <sheetFormatPr defaultRowHeight="12.5" x14ac:dyDescent="0.25"/>
  <cols>
    <col min="1" max="1" width="3.26953125" customWidth="1"/>
    <col min="2" max="2" width="29.81640625" customWidth="1"/>
    <col min="3" max="3" width="9" customWidth="1"/>
    <col min="4" max="4" width="16.54296875" customWidth="1"/>
    <col min="5" max="5" width="8.54296875" bestFit="1" customWidth="1"/>
    <col min="6" max="6" width="13.81640625" customWidth="1"/>
    <col min="7" max="7" width="14.54296875" customWidth="1"/>
    <col min="8" max="8" width="15" customWidth="1"/>
    <col min="9" max="9" width="9.1796875" customWidth="1"/>
    <col min="10" max="10" width="11.1796875" customWidth="1"/>
    <col min="11" max="11" width="20.1796875" customWidth="1"/>
    <col min="12" max="12" width="9.1796875" hidden="1" customWidth="1"/>
    <col min="13" max="13" width="9.453125" bestFit="1" customWidth="1"/>
  </cols>
  <sheetData>
    <row r="2" spans="2:14" ht="24" customHeight="1" x14ac:dyDescent="0.35">
      <c r="B2" s="88" t="s">
        <v>58</v>
      </c>
      <c r="F2" s="5"/>
      <c r="G2" s="5"/>
      <c r="M2" s="5"/>
    </row>
    <row r="3" spans="2:14" ht="13" x14ac:dyDescent="0.3">
      <c r="B3" s="19" t="s">
        <v>166</v>
      </c>
      <c r="C3" s="1"/>
      <c r="D3" s="1"/>
      <c r="E3" s="1"/>
      <c r="F3" s="5"/>
      <c r="G3" s="5"/>
      <c r="L3">
        <v>0</v>
      </c>
      <c r="N3" s="5"/>
    </row>
    <row r="4" spans="2:14" x14ac:dyDescent="0.25">
      <c r="L4">
        <v>1</v>
      </c>
      <c r="N4" s="5"/>
    </row>
    <row r="5" spans="2:14" ht="13" x14ac:dyDescent="0.3">
      <c r="B5" s="205" t="s">
        <v>101</v>
      </c>
      <c r="C5" s="206"/>
      <c r="D5" s="206"/>
      <c r="E5" s="207"/>
      <c r="F5" s="55" t="s">
        <v>102</v>
      </c>
      <c r="G5" s="50" t="s">
        <v>103</v>
      </c>
      <c r="H5" s="50" t="s">
        <v>104</v>
      </c>
      <c r="L5">
        <v>2</v>
      </c>
      <c r="N5" s="5"/>
    </row>
    <row r="6" spans="2:14" x14ac:dyDescent="0.25">
      <c r="B6" s="211" t="s">
        <v>105</v>
      </c>
      <c r="C6" s="212"/>
      <c r="D6" s="212"/>
      <c r="E6" s="216"/>
      <c r="F6" s="33">
        <f>SUM(D19:K19)</f>
        <v>0</v>
      </c>
      <c r="G6" s="126"/>
      <c r="H6" s="34">
        <f>F6-G6</f>
        <v>0</v>
      </c>
      <c r="L6">
        <v>3</v>
      </c>
      <c r="N6" s="5"/>
    </row>
    <row r="7" spans="2:14" x14ac:dyDescent="0.25">
      <c r="B7" s="211" t="s">
        <v>106</v>
      </c>
      <c r="C7" s="212"/>
      <c r="D7" s="212"/>
      <c r="E7" s="216"/>
      <c r="F7" s="16">
        <f>SUM(D20:K20)</f>
        <v>0</v>
      </c>
      <c r="G7" s="26">
        <f>G8-G6</f>
        <v>0</v>
      </c>
      <c r="H7" s="37">
        <f>MAX(0,F7+G7)</f>
        <v>0</v>
      </c>
      <c r="L7">
        <v>4</v>
      </c>
      <c r="N7" s="5"/>
    </row>
    <row r="8" spans="2:14" x14ac:dyDescent="0.25">
      <c r="B8" s="211" t="s">
        <v>107</v>
      </c>
      <c r="C8" s="212"/>
      <c r="D8" s="212"/>
      <c r="E8" s="216"/>
      <c r="F8" s="35">
        <f>F6-F7</f>
        <v>0</v>
      </c>
      <c r="G8" s="127"/>
      <c r="H8" s="36">
        <f>F8-G8</f>
        <v>0</v>
      </c>
      <c r="L8">
        <v>5</v>
      </c>
      <c r="N8" s="5"/>
    </row>
    <row r="9" spans="2:14" x14ac:dyDescent="0.25">
      <c r="L9">
        <v>6</v>
      </c>
      <c r="N9" s="5"/>
    </row>
    <row r="10" spans="2:14" x14ac:dyDescent="0.25">
      <c r="L10" t="s">
        <v>113</v>
      </c>
      <c r="N10" s="5"/>
    </row>
    <row r="11" spans="2:14" ht="13" x14ac:dyDescent="0.3">
      <c r="B11" s="1" t="s">
        <v>114</v>
      </c>
      <c r="C11" s="2"/>
      <c r="D11" s="2"/>
      <c r="E11" s="2"/>
      <c r="F11" s="2"/>
      <c r="G11" s="2"/>
      <c r="H11" s="2"/>
      <c r="I11" s="2"/>
      <c r="J11" s="2"/>
    </row>
    <row r="12" spans="2:14" x14ac:dyDescent="0.25">
      <c r="B12" s="213" t="s">
        <v>110</v>
      </c>
      <c r="C12" s="213"/>
      <c r="D12" s="213"/>
      <c r="E12" s="213"/>
      <c r="F12" s="213"/>
      <c r="G12" s="213"/>
      <c r="H12" s="213"/>
      <c r="I12" s="213"/>
      <c r="J12" s="2"/>
    </row>
    <row r="13" spans="2:14" ht="13" x14ac:dyDescent="0.3">
      <c r="B13" s="47">
        <v>0</v>
      </c>
      <c r="C13" s="47">
        <v>1</v>
      </c>
      <c r="D13" s="47">
        <v>2</v>
      </c>
      <c r="E13" s="47">
        <v>3</v>
      </c>
      <c r="F13" s="47">
        <v>4</v>
      </c>
      <c r="G13" s="47">
        <v>5</v>
      </c>
      <c r="H13" s="47">
        <v>6</v>
      </c>
      <c r="I13" s="47" t="s">
        <v>113</v>
      </c>
      <c r="J13" s="2"/>
    </row>
    <row r="14" spans="2:14" x14ac:dyDescent="0.25">
      <c r="B14" s="51">
        <v>0.33</v>
      </c>
      <c r="C14" s="51">
        <v>0.4</v>
      </c>
      <c r="D14" s="51">
        <v>0.51</v>
      </c>
      <c r="E14" s="51">
        <v>0.91</v>
      </c>
      <c r="F14" s="51">
        <v>1</v>
      </c>
      <c r="G14" s="51">
        <v>1</v>
      </c>
      <c r="H14" s="51">
        <v>1</v>
      </c>
      <c r="I14" s="51">
        <v>1</v>
      </c>
    </row>
    <row r="15" spans="2:14" x14ac:dyDescent="0.25">
      <c r="B15" s="3"/>
      <c r="C15" s="3"/>
      <c r="D15" s="4"/>
      <c r="E15" s="4"/>
      <c r="F15" s="4"/>
      <c r="G15" s="4"/>
      <c r="H15" s="4"/>
      <c r="I15" s="4"/>
      <c r="J15" s="4"/>
      <c r="K15" s="4"/>
    </row>
    <row r="17" spans="2:11" x14ac:dyDescent="0.25">
      <c r="B17" s="57"/>
      <c r="C17" s="58"/>
      <c r="D17" s="208" t="s">
        <v>110</v>
      </c>
      <c r="E17" s="209"/>
      <c r="F17" s="209"/>
      <c r="G17" s="209"/>
      <c r="H17" s="209"/>
      <c r="I17" s="209"/>
      <c r="J17" s="209"/>
      <c r="K17" s="210"/>
    </row>
    <row r="18" spans="2:11" ht="13" x14ac:dyDescent="0.3">
      <c r="B18" s="59"/>
      <c r="C18" s="60"/>
      <c r="D18" s="47">
        <v>0</v>
      </c>
      <c r="E18" s="47">
        <v>1</v>
      </c>
      <c r="F18" s="47">
        <v>2</v>
      </c>
      <c r="G18" s="47">
        <v>3</v>
      </c>
      <c r="H18" s="47">
        <v>4</v>
      </c>
      <c r="I18" s="47">
        <v>5</v>
      </c>
      <c r="J18" s="47">
        <v>6</v>
      </c>
      <c r="K18" s="47" t="s">
        <v>113</v>
      </c>
    </row>
    <row r="19" spans="2:11" x14ac:dyDescent="0.25">
      <c r="B19" s="222" t="s">
        <v>115</v>
      </c>
      <c r="C19" s="223"/>
      <c r="D19" s="66">
        <f t="shared" ref="D19:J19" si="0">SUMIF($C27:$C126,D18,$D27:$D126)</f>
        <v>0</v>
      </c>
      <c r="E19" s="66">
        <f t="shared" si="0"/>
        <v>0</v>
      </c>
      <c r="F19" s="66">
        <f t="shared" si="0"/>
        <v>0</v>
      </c>
      <c r="G19" s="66">
        <f t="shared" si="0"/>
        <v>0</v>
      </c>
      <c r="H19" s="66">
        <f t="shared" si="0"/>
        <v>0</v>
      </c>
      <c r="I19" s="66">
        <f t="shared" si="0"/>
        <v>0</v>
      </c>
      <c r="J19" s="66">
        <f t="shared" si="0"/>
        <v>0</v>
      </c>
      <c r="K19" s="66">
        <f>SUMIF($C27:$C126,K18,$D27:$D126)</f>
        <v>0</v>
      </c>
    </row>
    <row r="20" spans="2:11" x14ac:dyDescent="0.25">
      <c r="B20" s="220" t="s">
        <v>116</v>
      </c>
      <c r="C20" s="221"/>
      <c r="D20" s="66">
        <f t="shared" ref="D20:J20" si="1">SUMIF($C27:$C126,D18,$K27:$K126)</f>
        <v>0</v>
      </c>
      <c r="E20" s="66">
        <f t="shared" si="1"/>
        <v>0</v>
      </c>
      <c r="F20" s="66">
        <f t="shared" si="1"/>
        <v>0</v>
      </c>
      <c r="G20" s="66">
        <f t="shared" si="1"/>
        <v>0</v>
      </c>
      <c r="H20" s="66">
        <f t="shared" si="1"/>
        <v>0</v>
      </c>
      <c r="I20" s="66">
        <f t="shared" si="1"/>
        <v>0</v>
      </c>
      <c r="J20" s="66">
        <f t="shared" si="1"/>
        <v>0</v>
      </c>
      <c r="K20" s="66">
        <f>SUMIF($C27:$C126,K18,$K27:$K126)</f>
        <v>0</v>
      </c>
    </row>
    <row r="24" spans="2:11" x14ac:dyDescent="0.25">
      <c r="B24" s="63" t="s">
        <v>118</v>
      </c>
      <c r="C24" s="63" t="s">
        <v>119</v>
      </c>
      <c r="D24" s="63"/>
      <c r="E24" s="63"/>
      <c r="F24" s="67"/>
      <c r="G24" s="61"/>
      <c r="H24" s="58"/>
      <c r="I24" s="63"/>
      <c r="J24" s="63"/>
      <c r="K24" s="63"/>
    </row>
    <row r="25" spans="2:11" x14ac:dyDescent="0.25">
      <c r="B25" s="64" t="s">
        <v>120</v>
      </c>
      <c r="C25" s="64" t="s">
        <v>121</v>
      </c>
      <c r="D25" s="64" t="s">
        <v>122</v>
      </c>
      <c r="E25" s="64"/>
      <c r="F25" s="68"/>
      <c r="G25" s="69"/>
      <c r="H25" s="70"/>
      <c r="I25" s="64"/>
      <c r="J25" s="64"/>
      <c r="K25" s="64" t="s">
        <v>124</v>
      </c>
    </row>
    <row r="26" spans="2:11" ht="13" x14ac:dyDescent="0.3">
      <c r="B26" s="65" t="s">
        <v>125</v>
      </c>
      <c r="C26" s="65" t="s">
        <v>126</v>
      </c>
      <c r="D26" s="65" t="s">
        <v>127</v>
      </c>
      <c r="E26" s="65" t="s">
        <v>128</v>
      </c>
      <c r="F26" s="71"/>
      <c r="G26" s="72"/>
      <c r="H26" s="73"/>
      <c r="I26" s="62" t="s">
        <v>61</v>
      </c>
      <c r="J26" s="65" t="s">
        <v>130</v>
      </c>
      <c r="K26" s="65" t="s">
        <v>131</v>
      </c>
    </row>
    <row r="27" spans="2:11" x14ac:dyDescent="0.25">
      <c r="B27" s="142"/>
      <c r="C27" s="139"/>
      <c r="D27" s="131"/>
      <c r="E27" s="145"/>
      <c r="F27" s="77"/>
      <c r="G27" s="78"/>
      <c r="H27" s="79"/>
      <c r="I27" s="74" t="str">
        <f>IF(AND(B27&lt;&gt;"",C27&lt;&gt;"",D27&lt;&gt;"",E27&lt;&gt;""),HLOOKUP(C27,$B$13:$I$14,2,0),"")</f>
        <v/>
      </c>
      <c r="J27" s="122" t="str">
        <f>IF(AND(B27&lt;&gt;"",C27&lt;&gt;"",D27&lt;&gt;"",E27&lt;&gt;""),MIN(1,I27*MAX(1,E27)),"")</f>
        <v/>
      </c>
      <c r="K27" s="85" t="str">
        <f>IF(AND(B27&lt;&gt;"",C27&lt;&gt;"",D27&lt;&gt;"",E27&lt;&gt;""),D27*J27,"")</f>
        <v/>
      </c>
    </row>
    <row r="28" spans="2:11" x14ac:dyDescent="0.25">
      <c r="B28" s="143"/>
      <c r="C28" s="140"/>
      <c r="D28" s="134"/>
      <c r="E28" s="146"/>
      <c r="F28" s="80"/>
      <c r="G28" s="18"/>
      <c r="H28" s="81"/>
      <c r="I28" s="75" t="str">
        <f t="shared" ref="I28:I91" si="2">IF(AND(B28&lt;&gt;"",C28&lt;&gt;"",D28&lt;&gt;"",E28&lt;&gt;""),HLOOKUP(C28,$B$13:$I$14,2,0),"")</f>
        <v/>
      </c>
      <c r="J28" s="123" t="str">
        <f t="shared" ref="J28:J91" si="3">IF(AND(B28&lt;&gt;"",C28&lt;&gt;"",D28&lt;&gt;"",E28&lt;&gt;""),MIN(1,H28+I28*(MAX(1,E28)-G28)),"")</f>
        <v/>
      </c>
      <c r="K28" s="86" t="str">
        <f t="shared" ref="K28:K91" si="4">IF(AND(B28&lt;&gt;"",C28&lt;&gt;"",D28&lt;&gt;"",E28&lt;&gt;""),D28*J28,"")</f>
        <v/>
      </c>
    </row>
    <row r="29" spans="2:11" x14ac:dyDescent="0.25">
      <c r="B29" s="143"/>
      <c r="C29" s="140"/>
      <c r="D29" s="134"/>
      <c r="E29" s="146"/>
      <c r="F29" s="80"/>
      <c r="G29" s="18"/>
      <c r="H29" s="81"/>
      <c r="I29" s="75" t="str">
        <f t="shared" si="2"/>
        <v/>
      </c>
      <c r="J29" s="123" t="str">
        <f t="shared" si="3"/>
        <v/>
      </c>
      <c r="K29" s="86" t="str">
        <f t="shared" si="4"/>
        <v/>
      </c>
    </row>
    <row r="30" spans="2:11" x14ac:dyDescent="0.25">
      <c r="B30" s="143"/>
      <c r="C30" s="140"/>
      <c r="D30" s="134"/>
      <c r="E30" s="146"/>
      <c r="F30" s="80"/>
      <c r="G30" s="18"/>
      <c r="H30" s="81"/>
      <c r="I30" s="75" t="str">
        <f t="shared" si="2"/>
        <v/>
      </c>
      <c r="J30" s="123" t="str">
        <f t="shared" si="3"/>
        <v/>
      </c>
      <c r="K30" s="86" t="str">
        <f t="shared" si="4"/>
        <v/>
      </c>
    </row>
    <row r="31" spans="2:11" x14ac:dyDescent="0.25">
      <c r="B31" s="143"/>
      <c r="C31" s="140"/>
      <c r="D31" s="134"/>
      <c r="E31" s="146"/>
      <c r="F31" s="80"/>
      <c r="G31" s="18"/>
      <c r="H31" s="81"/>
      <c r="I31" s="75" t="str">
        <f t="shared" si="2"/>
        <v/>
      </c>
      <c r="J31" s="123" t="str">
        <f t="shared" si="3"/>
        <v/>
      </c>
      <c r="K31" s="86" t="str">
        <f t="shared" si="4"/>
        <v/>
      </c>
    </row>
    <row r="32" spans="2:11" x14ac:dyDescent="0.25">
      <c r="B32" s="143"/>
      <c r="C32" s="140"/>
      <c r="D32" s="134"/>
      <c r="E32" s="146"/>
      <c r="F32" s="80"/>
      <c r="G32" s="18"/>
      <c r="H32" s="81"/>
      <c r="I32" s="75" t="str">
        <f t="shared" si="2"/>
        <v/>
      </c>
      <c r="J32" s="123" t="str">
        <f t="shared" si="3"/>
        <v/>
      </c>
      <c r="K32" s="86" t="str">
        <f t="shared" si="4"/>
        <v/>
      </c>
    </row>
    <row r="33" spans="2:11" x14ac:dyDescent="0.25">
      <c r="B33" s="143"/>
      <c r="C33" s="140"/>
      <c r="D33" s="134"/>
      <c r="E33" s="146"/>
      <c r="F33" s="80"/>
      <c r="G33" s="18"/>
      <c r="H33" s="81"/>
      <c r="I33" s="75" t="str">
        <f t="shared" si="2"/>
        <v/>
      </c>
      <c r="J33" s="123" t="str">
        <f t="shared" si="3"/>
        <v/>
      </c>
      <c r="K33" s="86" t="str">
        <f t="shared" si="4"/>
        <v/>
      </c>
    </row>
    <row r="34" spans="2:11" x14ac:dyDescent="0.25">
      <c r="B34" s="143"/>
      <c r="C34" s="140"/>
      <c r="D34" s="134"/>
      <c r="E34" s="146"/>
      <c r="F34" s="80"/>
      <c r="G34" s="18"/>
      <c r="H34" s="81"/>
      <c r="I34" s="75" t="str">
        <f t="shared" si="2"/>
        <v/>
      </c>
      <c r="J34" s="123" t="str">
        <f t="shared" si="3"/>
        <v/>
      </c>
      <c r="K34" s="86" t="str">
        <f t="shared" si="4"/>
        <v/>
      </c>
    </row>
    <row r="35" spans="2:11" x14ac:dyDescent="0.25">
      <c r="B35" s="143"/>
      <c r="C35" s="140"/>
      <c r="D35" s="134"/>
      <c r="E35" s="146"/>
      <c r="F35" s="80"/>
      <c r="G35" s="18"/>
      <c r="H35" s="81"/>
      <c r="I35" s="75" t="str">
        <f t="shared" si="2"/>
        <v/>
      </c>
      <c r="J35" s="123" t="str">
        <f t="shared" si="3"/>
        <v/>
      </c>
      <c r="K35" s="86" t="str">
        <f t="shared" si="4"/>
        <v/>
      </c>
    </row>
    <row r="36" spans="2:11" x14ac:dyDescent="0.25">
      <c r="B36" s="143"/>
      <c r="C36" s="140"/>
      <c r="D36" s="134"/>
      <c r="E36" s="146"/>
      <c r="F36" s="80"/>
      <c r="G36" s="18"/>
      <c r="H36" s="81"/>
      <c r="I36" s="75" t="str">
        <f t="shared" si="2"/>
        <v/>
      </c>
      <c r="J36" s="123" t="str">
        <f t="shared" si="3"/>
        <v/>
      </c>
      <c r="K36" s="86" t="str">
        <f t="shared" si="4"/>
        <v/>
      </c>
    </row>
    <row r="37" spans="2:11" x14ac:dyDescent="0.25">
      <c r="B37" s="143"/>
      <c r="C37" s="140"/>
      <c r="D37" s="134"/>
      <c r="E37" s="146"/>
      <c r="F37" s="80"/>
      <c r="G37" s="18"/>
      <c r="H37" s="81"/>
      <c r="I37" s="75" t="str">
        <f t="shared" si="2"/>
        <v/>
      </c>
      <c r="J37" s="123" t="str">
        <f t="shared" si="3"/>
        <v/>
      </c>
      <c r="K37" s="86" t="str">
        <f t="shared" si="4"/>
        <v/>
      </c>
    </row>
    <row r="38" spans="2:11" x14ac:dyDescent="0.25">
      <c r="B38" s="143"/>
      <c r="C38" s="140"/>
      <c r="D38" s="134"/>
      <c r="E38" s="146"/>
      <c r="F38" s="80"/>
      <c r="G38" s="18"/>
      <c r="H38" s="81"/>
      <c r="I38" s="75" t="str">
        <f t="shared" si="2"/>
        <v/>
      </c>
      <c r="J38" s="123" t="str">
        <f t="shared" si="3"/>
        <v/>
      </c>
      <c r="K38" s="86" t="str">
        <f t="shared" si="4"/>
        <v/>
      </c>
    </row>
    <row r="39" spans="2:11" x14ac:dyDescent="0.25">
      <c r="B39" s="143"/>
      <c r="C39" s="140"/>
      <c r="D39" s="134"/>
      <c r="E39" s="146"/>
      <c r="F39" s="80"/>
      <c r="G39" s="18"/>
      <c r="H39" s="81"/>
      <c r="I39" s="75" t="str">
        <f t="shared" si="2"/>
        <v/>
      </c>
      <c r="J39" s="123" t="str">
        <f t="shared" si="3"/>
        <v/>
      </c>
      <c r="K39" s="86" t="str">
        <f t="shared" si="4"/>
        <v/>
      </c>
    </row>
    <row r="40" spans="2:11" x14ac:dyDescent="0.25">
      <c r="B40" s="143"/>
      <c r="C40" s="140"/>
      <c r="D40" s="134"/>
      <c r="E40" s="146"/>
      <c r="F40" s="80"/>
      <c r="G40" s="18"/>
      <c r="H40" s="81"/>
      <c r="I40" s="75" t="str">
        <f t="shared" si="2"/>
        <v/>
      </c>
      <c r="J40" s="123" t="str">
        <f t="shared" si="3"/>
        <v/>
      </c>
      <c r="K40" s="86" t="str">
        <f t="shared" si="4"/>
        <v/>
      </c>
    </row>
    <row r="41" spans="2:11" x14ac:dyDescent="0.25">
      <c r="B41" s="143"/>
      <c r="C41" s="140"/>
      <c r="D41" s="134"/>
      <c r="E41" s="146"/>
      <c r="F41" s="80"/>
      <c r="G41" s="18"/>
      <c r="H41" s="81"/>
      <c r="I41" s="75" t="str">
        <f t="shared" si="2"/>
        <v/>
      </c>
      <c r="J41" s="123" t="str">
        <f t="shared" si="3"/>
        <v/>
      </c>
      <c r="K41" s="86" t="str">
        <f t="shared" si="4"/>
        <v/>
      </c>
    </row>
    <row r="42" spans="2:11" x14ac:dyDescent="0.25">
      <c r="B42" s="143"/>
      <c r="C42" s="140"/>
      <c r="D42" s="134"/>
      <c r="E42" s="146"/>
      <c r="F42" s="80"/>
      <c r="G42" s="18"/>
      <c r="H42" s="81"/>
      <c r="I42" s="75" t="str">
        <f t="shared" si="2"/>
        <v/>
      </c>
      <c r="J42" s="123" t="str">
        <f t="shared" si="3"/>
        <v/>
      </c>
      <c r="K42" s="86" t="str">
        <f t="shared" si="4"/>
        <v/>
      </c>
    </row>
    <row r="43" spans="2:11" x14ac:dyDescent="0.25">
      <c r="B43" s="143"/>
      <c r="C43" s="140"/>
      <c r="D43" s="134"/>
      <c r="E43" s="146"/>
      <c r="F43" s="80"/>
      <c r="G43" s="18"/>
      <c r="H43" s="81"/>
      <c r="I43" s="75" t="str">
        <f t="shared" si="2"/>
        <v/>
      </c>
      <c r="J43" s="123" t="str">
        <f t="shared" si="3"/>
        <v/>
      </c>
      <c r="K43" s="86" t="str">
        <f t="shared" si="4"/>
        <v/>
      </c>
    </row>
    <row r="44" spans="2:11" x14ac:dyDescent="0.25">
      <c r="B44" s="143"/>
      <c r="C44" s="140"/>
      <c r="D44" s="134"/>
      <c r="E44" s="146"/>
      <c r="F44" s="80"/>
      <c r="G44" s="18"/>
      <c r="H44" s="81"/>
      <c r="I44" s="75" t="str">
        <f t="shared" si="2"/>
        <v/>
      </c>
      <c r="J44" s="123" t="str">
        <f t="shared" si="3"/>
        <v/>
      </c>
      <c r="K44" s="86" t="str">
        <f t="shared" si="4"/>
        <v/>
      </c>
    </row>
    <row r="45" spans="2:11" x14ac:dyDescent="0.25">
      <c r="B45" s="143"/>
      <c r="C45" s="140"/>
      <c r="D45" s="134"/>
      <c r="E45" s="146"/>
      <c r="F45" s="80"/>
      <c r="G45" s="18"/>
      <c r="H45" s="81"/>
      <c r="I45" s="75" t="str">
        <f t="shared" si="2"/>
        <v/>
      </c>
      <c r="J45" s="123" t="str">
        <f t="shared" si="3"/>
        <v/>
      </c>
      <c r="K45" s="86" t="str">
        <f t="shared" si="4"/>
        <v/>
      </c>
    </row>
    <row r="46" spans="2:11" x14ac:dyDescent="0.25">
      <c r="B46" s="143"/>
      <c r="C46" s="140"/>
      <c r="D46" s="134"/>
      <c r="E46" s="146"/>
      <c r="F46" s="80"/>
      <c r="G46" s="18"/>
      <c r="H46" s="81"/>
      <c r="I46" s="75" t="str">
        <f t="shared" si="2"/>
        <v/>
      </c>
      <c r="J46" s="123" t="str">
        <f t="shared" si="3"/>
        <v/>
      </c>
      <c r="K46" s="86" t="str">
        <f t="shared" si="4"/>
        <v/>
      </c>
    </row>
    <row r="47" spans="2:11" x14ac:dyDescent="0.25">
      <c r="B47" s="143"/>
      <c r="C47" s="140"/>
      <c r="D47" s="134"/>
      <c r="E47" s="146"/>
      <c r="F47" s="80"/>
      <c r="G47" s="18"/>
      <c r="H47" s="81"/>
      <c r="I47" s="75" t="str">
        <f t="shared" si="2"/>
        <v/>
      </c>
      <c r="J47" s="123" t="str">
        <f t="shared" si="3"/>
        <v/>
      </c>
      <c r="K47" s="86" t="str">
        <f t="shared" si="4"/>
        <v/>
      </c>
    </row>
    <row r="48" spans="2:11" x14ac:dyDescent="0.25">
      <c r="B48" s="143"/>
      <c r="C48" s="140"/>
      <c r="D48" s="134"/>
      <c r="E48" s="146"/>
      <c r="F48" s="80"/>
      <c r="G48" s="18"/>
      <c r="H48" s="81"/>
      <c r="I48" s="75" t="str">
        <f t="shared" si="2"/>
        <v/>
      </c>
      <c r="J48" s="123" t="str">
        <f t="shared" si="3"/>
        <v/>
      </c>
      <c r="K48" s="86" t="str">
        <f t="shared" si="4"/>
        <v/>
      </c>
    </row>
    <row r="49" spans="2:11" x14ac:dyDescent="0.25">
      <c r="B49" s="143"/>
      <c r="C49" s="140"/>
      <c r="D49" s="134"/>
      <c r="E49" s="146"/>
      <c r="F49" s="80"/>
      <c r="G49" s="18"/>
      <c r="H49" s="81"/>
      <c r="I49" s="75" t="str">
        <f t="shared" si="2"/>
        <v/>
      </c>
      <c r="J49" s="123" t="str">
        <f t="shared" si="3"/>
        <v/>
      </c>
      <c r="K49" s="86" t="str">
        <f t="shared" si="4"/>
        <v/>
      </c>
    </row>
    <row r="50" spans="2:11" x14ac:dyDescent="0.25">
      <c r="B50" s="143"/>
      <c r="C50" s="140"/>
      <c r="D50" s="134"/>
      <c r="E50" s="146"/>
      <c r="F50" s="80"/>
      <c r="G50" s="18"/>
      <c r="H50" s="81"/>
      <c r="I50" s="75" t="str">
        <f t="shared" si="2"/>
        <v/>
      </c>
      <c r="J50" s="123" t="str">
        <f t="shared" si="3"/>
        <v/>
      </c>
      <c r="K50" s="86" t="str">
        <f t="shared" si="4"/>
        <v/>
      </c>
    </row>
    <row r="51" spans="2:11" x14ac:dyDescent="0.25">
      <c r="B51" s="143"/>
      <c r="C51" s="140"/>
      <c r="D51" s="134"/>
      <c r="E51" s="146"/>
      <c r="F51" s="80"/>
      <c r="G51" s="18"/>
      <c r="H51" s="81"/>
      <c r="I51" s="75" t="str">
        <f t="shared" si="2"/>
        <v/>
      </c>
      <c r="J51" s="123" t="str">
        <f t="shared" si="3"/>
        <v/>
      </c>
      <c r="K51" s="86" t="str">
        <f t="shared" si="4"/>
        <v/>
      </c>
    </row>
    <row r="52" spans="2:11" x14ac:dyDescent="0.25">
      <c r="B52" s="143"/>
      <c r="C52" s="140"/>
      <c r="D52" s="134"/>
      <c r="E52" s="146"/>
      <c r="F52" s="80"/>
      <c r="G52" s="18"/>
      <c r="H52" s="81"/>
      <c r="I52" s="75" t="str">
        <f t="shared" si="2"/>
        <v/>
      </c>
      <c r="J52" s="123" t="str">
        <f t="shared" si="3"/>
        <v/>
      </c>
      <c r="K52" s="86" t="str">
        <f t="shared" si="4"/>
        <v/>
      </c>
    </row>
    <row r="53" spans="2:11" x14ac:dyDescent="0.25">
      <c r="B53" s="143"/>
      <c r="C53" s="140"/>
      <c r="D53" s="134"/>
      <c r="E53" s="146"/>
      <c r="F53" s="80"/>
      <c r="G53" s="18"/>
      <c r="H53" s="81"/>
      <c r="I53" s="75" t="str">
        <f t="shared" si="2"/>
        <v/>
      </c>
      <c r="J53" s="123" t="str">
        <f t="shared" si="3"/>
        <v/>
      </c>
      <c r="K53" s="86" t="str">
        <f t="shared" si="4"/>
        <v/>
      </c>
    </row>
    <row r="54" spans="2:11" x14ac:dyDescent="0.25">
      <c r="B54" s="143"/>
      <c r="C54" s="140"/>
      <c r="D54" s="134"/>
      <c r="E54" s="146"/>
      <c r="F54" s="80"/>
      <c r="G54" s="18"/>
      <c r="H54" s="81"/>
      <c r="I54" s="75" t="str">
        <f t="shared" si="2"/>
        <v/>
      </c>
      <c r="J54" s="123" t="str">
        <f t="shared" si="3"/>
        <v/>
      </c>
      <c r="K54" s="86" t="str">
        <f t="shared" si="4"/>
        <v/>
      </c>
    </row>
    <row r="55" spans="2:11" x14ac:dyDescent="0.25">
      <c r="B55" s="143"/>
      <c r="C55" s="140"/>
      <c r="D55" s="134"/>
      <c r="E55" s="146"/>
      <c r="F55" s="80"/>
      <c r="G55" s="18"/>
      <c r="H55" s="81"/>
      <c r="I55" s="75" t="str">
        <f t="shared" si="2"/>
        <v/>
      </c>
      <c r="J55" s="123" t="str">
        <f t="shared" si="3"/>
        <v/>
      </c>
      <c r="K55" s="86" t="str">
        <f t="shared" si="4"/>
        <v/>
      </c>
    </row>
    <row r="56" spans="2:11" x14ac:dyDescent="0.25">
      <c r="B56" s="143"/>
      <c r="C56" s="140"/>
      <c r="D56" s="134"/>
      <c r="E56" s="146"/>
      <c r="F56" s="80"/>
      <c r="G56" s="18"/>
      <c r="H56" s="81"/>
      <c r="I56" s="75" t="str">
        <f t="shared" si="2"/>
        <v/>
      </c>
      <c r="J56" s="123" t="str">
        <f t="shared" si="3"/>
        <v/>
      </c>
      <c r="K56" s="86" t="str">
        <f t="shared" si="4"/>
        <v/>
      </c>
    </row>
    <row r="57" spans="2:11" x14ac:dyDescent="0.25">
      <c r="B57" s="143"/>
      <c r="C57" s="140"/>
      <c r="D57" s="134"/>
      <c r="E57" s="146"/>
      <c r="F57" s="80"/>
      <c r="G57" s="18"/>
      <c r="H57" s="81"/>
      <c r="I57" s="75" t="str">
        <f t="shared" si="2"/>
        <v/>
      </c>
      <c r="J57" s="123" t="str">
        <f t="shared" si="3"/>
        <v/>
      </c>
      <c r="K57" s="86" t="str">
        <f t="shared" si="4"/>
        <v/>
      </c>
    </row>
    <row r="58" spans="2:11" x14ac:dyDescent="0.25">
      <c r="B58" s="143"/>
      <c r="C58" s="140"/>
      <c r="D58" s="134"/>
      <c r="E58" s="146"/>
      <c r="F58" s="80"/>
      <c r="G58" s="18"/>
      <c r="H58" s="81"/>
      <c r="I58" s="75" t="str">
        <f t="shared" si="2"/>
        <v/>
      </c>
      <c r="J58" s="123" t="str">
        <f t="shared" si="3"/>
        <v/>
      </c>
      <c r="K58" s="86" t="str">
        <f t="shared" si="4"/>
        <v/>
      </c>
    </row>
    <row r="59" spans="2:11" x14ac:dyDescent="0.25">
      <c r="B59" s="143"/>
      <c r="C59" s="140"/>
      <c r="D59" s="134"/>
      <c r="E59" s="146"/>
      <c r="F59" s="80"/>
      <c r="G59" s="18"/>
      <c r="H59" s="81"/>
      <c r="I59" s="75" t="str">
        <f t="shared" si="2"/>
        <v/>
      </c>
      <c r="J59" s="123" t="str">
        <f t="shared" si="3"/>
        <v/>
      </c>
      <c r="K59" s="86" t="str">
        <f t="shared" si="4"/>
        <v/>
      </c>
    </row>
    <row r="60" spans="2:11" x14ac:dyDescent="0.25">
      <c r="B60" s="143"/>
      <c r="C60" s="140"/>
      <c r="D60" s="134"/>
      <c r="E60" s="146"/>
      <c r="F60" s="80"/>
      <c r="G60" s="18"/>
      <c r="H60" s="81"/>
      <c r="I60" s="75" t="str">
        <f t="shared" si="2"/>
        <v/>
      </c>
      <c r="J60" s="123" t="str">
        <f t="shared" si="3"/>
        <v/>
      </c>
      <c r="K60" s="86" t="str">
        <f t="shared" si="4"/>
        <v/>
      </c>
    </row>
    <row r="61" spans="2:11" x14ac:dyDescent="0.25">
      <c r="B61" s="143"/>
      <c r="C61" s="140"/>
      <c r="D61" s="134"/>
      <c r="E61" s="146"/>
      <c r="F61" s="80"/>
      <c r="G61" s="18"/>
      <c r="H61" s="81"/>
      <c r="I61" s="75" t="str">
        <f t="shared" si="2"/>
        <v/>
      </c>
      <c r="J61" s="123" t="str">
        <f t="shared" si="3"/>
        <v/>
      </c>
      <c r="K61" s="86" t="str">
        <f t="shared" si="4"/>
        <v/>
      </c>
    </row>
    <row r="62" spans="2:11" x14ac:dyDescent="0.25">
      <c r="B62" s="143"/>
      <c r="C62" s="140"/>
      <c r="D62" s="134"/>
      <c r="E62" s="146"/>
      <c r="F62" s="80"/>
      <c r="G62" s="18"/>
      <c r="H62" s="81"/>
      <c r="I62" s="75" t="str">
        <f t="shared" si="2"/>
        <v/>
      </c>
      <c r="J62" s="123" t="str">
        <f t="shared" si="3"/>
        <v/>
      </c>
      <c r="K62" s="86" t="str">
        <f t="shared" si="4"/>
        <v/>
      </c>
    </row>
    <row r="63" spans="2:11" x14ac:dyDescent="0.25">
      <c r="B63" s="143"/>
      <c r="C63" s="140"/>
      <c r="D63" s="134"/>
      <c r="E63" s="146"/>
      <c r="F63" s="80"/>
      <c r="G63" s="18"/>
      <c r="H63" s="81"/>
      <c r="I63" s="75" t="str">
        <f t="shared" si="2"/>
        <v/>
      </c>
      <c r="J63" s="123" t="str">
        <f t="shared" si="3"/>
        <v/>
      </c>
      <c r="K63" s="86" t="str">
        <f t="shared" si="4"/>
        <v/>
      </c>
    </row>
    <row r="64" spans="2:11" x14ac:dyDescent="0.25">
      <c r="B64" s="143"/>
      <c r="C64" s="140"/>
      <c r="D64" s="134"/>
      <c r="E64" s="146"/>
      <c r="F64" s="80"/>
      <c r="G64" s="18"/>
      <c r="H64" s="81"/>
      <c r="I64" s="75" t="str">
        <f t="shared" si="2"/>
        <v/>
      </c>
      <c r="J64" s="123" t="str">
        <f t="shared" si="3"/>
        <v/>
      </c>
      <c r="K64" s="86" t="str">
        <f t="shared" si="4"/>
        <v/>
      </c>
    </row>
    <row r="65" spans="2:11" x14ac:dyDescent="0.25">
      <c r="B65" s="143"/>
      <c r="C65" s="140"/>
      <c r="D65" s="134"/>
      <c r="E65" s="146"/>
      <c r="F65" s="80"/>
      <c r="G65" s="18"/>
      <c r="H65" s="81"/>
      <c r="I65" s="75" t="str">
        <f t="shared" si="2"/>
        <v/>
      </c>
      <c r="J65" s="123" t="str">
        <f t="shared" si="3"/>
        <v/>
      </c>
      <c r="K65" s="86" t="str">
        <f t="shared" si="4"/>
        <v/>
      </c>
    </row>
    <row r="66" spans="2:11" x14ac:dyDescent="0.25">
      <c r="B66" s="143"/>
      <c r="C66" s="140"/>
      <c r="D66" s="134"/>
      <c r="E66" s="146"/>
      <c r="F66" s="80"/>
      <c r="G66" s="18"/>
      <c r="H66" s="81"/>
      <c r="I66" s="75" t="str">
        <f t="shared" si="2"/>
        <v/>
      </c>
      <c r="J66" s="123" t="str">
        <f t="shared" si="3"/>
        <v/>
      </c>
      <c r="K66" s="86" t="str">
        <f t="shared" si="4"/>
        <v/>
      </c>
    </row>
    <row r="67" spans="2:11" x14ac:dyDescent="0.25">
      <c r="B67" s="143"/>
      <c r="C67" s="140"/>
      <c r="D67" s="134"/>
      <c r="E67" s="146"/>
      <c r="F67" s="80"/>
      <c r="G67" s="18"/>
      <c r="H67" s="81"/>
      <c r="I67" s="75" t="str">
        <f t="shared" si="2"/>
        <v/>
      </c>
      <c r="J67" s="123" t="str">
        <f t="shared" si="3"/>
        <v/>
      </c>
      <c r="K67" s="86" t="str">
        <f t="shared" si="4"/>
        <v/>
      </c>
    </row>
    <row r="68" spans="2:11" x14ac:dyDescent="0.25">
      <c r="B68" s="143"/>
      <c r="C68" s="140"/>
      <c r="D68" s="134"/>
      <c r="E68" s="146"/>
      <c r="F68" s="80"/>
      <c r="G68" s="18"/>
      <c r="H68" s="81"/>
      <c r="I68" s="75" t="str">
        <f t="shared" si="2"/>
        <v/>
      </c>
      <c r="J68" s="123" t="str">
        <f t="shared" si="3"/>
        <v/>
      </c>
      <c r="K68" s="86" t="str">
        <f t="shared" si="4"/>
        <v/>
      </c>
    </row>
    <row r="69" spans="2:11" x14ac:dyDescent="0.25">
      <c r="B69" s="143"/>
      <c r="C69" s="140"/>
      <c r="D69" s="134"/>
      <c r="E69" s="146"/>
      <c r="F69" s="80"/>
      <c r="G69" s="18"/>
      <c r="H69" s="81"/>
      <c r="I69" s="75" t="str">
        <f t="shared" si="2"/>
        <v/>
      </c>
      <c r="J69" s="123" t="str">
        <f t="shared" si="3"/>
        <v/>
      </c>
      <c r="K69" s="86" t="str">
        <f t="shared" si="4"/>
        <v/>
      </c>
    </row>
    <row r="70" spans="2:11" x14ac:dyDescent="0.25">
      <c r="B70" s="143"/>
      <c r="C70" s="140"/>
      <c r="D70" s="134"/>
      <c r="E70" s="146"/>
      <c r="F70" s="80"/>
      <c r="G70" s="18"/>
      <c r="H70" s="81"/>
      <c r="I70" s="75" t="str">
        <f t="shared" si="2"/>
        <v/>
      </c>
      <c r="J70" s="123" t="str">
        <f t="shared" si="3"/>
        <v/>
      </c>
      <c r="K70" s="86" t="str">
        <f t="shared" si="4"/>
        <v/>
      </c>
    </row>
    <row r="71" spans="2:11" x14ac:dyDescent="0.25">
      <c r="B71" s="143"/>
      <c r="C71" s="140"/>
      <c r="D71" s="134"/>
      <c r="E71" s="146"/>
      <c r="F71" s="80"/>
      <c r="G71" s="18"/>
      <c r="H71" s="81"/>
      <c r="I71" s="75" t="str">
        <f t="shared" si="2"/>
        <v/>
      </c>
      <c r="J71" s="123" t="str">
        <f t="shared" si="3"/>
        <v/>
      </c>
      <c r="K71" s="86" t="str">
        <f t="shared" si="4"/>
        <v/>
      </c>
    </row>
    <row r="72" spans="2:11" x14ac:dyDescent="0.25">
      <c r="B72" s="143"/>
      <c r="C72" s="140"/>
      <c r="D72" s="134"/>
      <c r="E72" s="146"/>
      <c r="F72" s="80"/>
      <c r="G72" s="18"/>
      <c r="H72" s="81"/>
      <c r="I72" s="75" t="str">
        <f t="shared" si="2"/>
        <v/>
      </c>
      <c r="J72" s="123" t="str">
        <f t="shared" si="3"/>
        <v/>
      </c>
      <c r="K72" s="86" t="str">
        <f t="shared" si="4"/>
        <v/>
      </c>
    </row>
    <row r="73" spans="2:11" x14ac:dyDescent="0.25">
      <c r="B73" s="143"/>
      <c r="C73" s="140"/>
      <c r="D73" s="134"/>
      <c r="E73" s="146"/>
      <c r="F73" s="80"/>
      <c r="G73" s="18"/>
      <c r="H73" s="81"/>
      <c r="I73" s="75" t="str">
        <f t="shared" si="2"/>
        <v/>
      </c>
      <c r="J73" s="123" t="str">
        <f t="shared" si="3"/>
        <v/>
      </c>
      <c r="K73" s="86" t="str">
        <f t="shared" si="4"/>
        <v/>
      </c>
    </row>
    <row r="74" spans="2:11" x14ac:dyDescent="0.25">
      <c r="B74" s="143"/>
      <c r="C74" s="140"/>
      <c r="D74" s="134"/>
      <c r="E74" s="146"/>
      <c r="F74" s="80"/>
      <c r="G74" s="18"/>
      <c r="H74" s="81"/>
      <c r="I74" s="75" t="str">
        <f t="shared" si="2"/>
        <v/>
      </c>
      <c r="J74" s="123" t="str">
        <f t="shared" si="3"/>
        <v/>
      </c>
      <c r="K74" s="86" t="str">
        <f t="shared" si="4"/>
        <v/>
      </c>
    </row>
    <row r="75" spans="2:11" x14ac:dyDescent="0.25">
      <c r="B75" s="143"/>
      <c r="C75" s="140"/>
      <c r="D75" s="134"/>
      <c r="E75" s="146"/>
      <c r="F75" s="80"/>
      <c r="G75" s="18"/>
      <c r="H75" s="81"/>
      <c r="I75" s="75" t="str">
        <f t="shared" si="2"/>
        <v/>
      </c>
      <c r="J75" s="123" t="str">
        <f t="shared" si="3"/>
        <v/>
      </c>
      <c r="K75" s="86" t="str">
        <f t="shared" si="4"/>
        <v/>
      </c>
    </row>
    <row r="76" spans="2:11" x14ac:dyDescent="0.25">
      <c r="B76" s="143"/>
      <c r="C76" s="140"/>
      <c r="D76" s="134"/>
      <c r="E76" s="146"/>
      <c r="F76" s="80"/>
      <c r="G76" s="18"/>
      <c r="H76" s="81"/>
      <c r="I76" s="75" t="str">
        <f t="shared" si="2"/>
        <v/>
      </c>
      <c r="J76" s="123" t="str">
        <f t="shared" si="3"/>
        <v/>
      </c>
      <c r="K76" s="86" t="str">
        <f t="shared" si="4"/>
        <v/>
      </c>
    </row>
    <row r="77" spans="2:11" x14ac:dyDescent="0.25">
      <c r="B77" s="143"/>
      <c r="C77" s="140"/>
      <c r="D77" s="134"/>
      <c r="E77" s="146"/>
      <c r="F77" s="80"/>
      <c r="G77" s="18"/>
      <c r="H77" s="81"/>
      <c r="I77" s="75" t="str">
        <f t="shared" si="2"/>
        <v/>
      </c>
      <c r="J77" s="123" t="str">
        <f t="shared" si="3"/>
        <v/>
      </c>
      <c r="K77" s="86" t="str">
        <f t="shared" si="4"/>
        <v/>
      </c>
    </row>
    <row r="78" spans="2:11" x14ac:dyDescent="0.25">
      <c r="B78" s="143"/>
      <c r="C78" s="140"/>
      <c r="D78" s="134"/>
      <c r="E78" s="146"/>
      <c r="F78" s="80"/>
      <c r="G78" s="18"/>
      <c r="H78" s="81"/>
      <c r="I78" s="75" t="str">
        <f t="shared" si="2"/>
        <v/>
      </c>
      <c r="J78" s="123" t="str">
        <f t="shared" si="3"/>
        <v/>
      </c>
      <c r="K78" s="86" t="str">
        <f t="shared" si="4"/>
        <v/>
      </c>
    </row>
    <row r="79" spans="2:11" x14ac:dyDescent="0.25">
      <c r="B79" s="143"/>
      <c r="C79" s="140"/>
      <c r="D79" s="134"/>
      <c r="E79" s="146"/>
      <c r="F79" s="80"/>
      <c r="G79" s="18"/>
      <c r="H79" s="81"/>
      <c r="I79" s="75" t="str">
        <f t="shared" si="2"/>
        <v/>
      </c>
      <c r="J79" s="123" t="str">
        <f t="shared" si="3"/>
        <v/>
      </c>
      <c r="K79" s="86" t="str">
        <f t="shared" si="4"/>
        <v/>
      </c>
    </row>
    <row r="80" spans="2:11" x14ac:dyDescent="0.25">
      <c r="B80" s="143"/>
      <c r="C80" s="140"/>
      <c r="D80" s="134"/>
      <c r="E80" s="146"/>
      <c r="F80" s="80"/>
      <c r="G80" s="18"/>
      <c r="H80" s="81"/>
      <c r="I80" s="75" t="str">
        <f t="shared" si="2"/>
        <v/>
      </c>
      <c r="J80" s="123" t="str">
        <f t="shared" si="3"/>
        <v/>
      </c>
      <c r="K80" s="86" t="str">
        <f t="shared" si="4"/>
        <v/>
      </c>
    </row>
    <row r="81" spans="2:11" x14ac:dyDescent="0.25">
      <c r="B81" s="143"/>
      <c r="C81" s="140"/>
      <c r="D81" s="134"/>
      <c r="E81" s="146"/>
      <c r="F81" s="80"/>
      <c r="G81" s="18"/>
      <c r="H81" s="81"/>
      <c r="I81" s="75" t="str">
        <f t="shared" si="2"/>
        <v/>
      </c>
      <c r="J81" s="123" t="str">
        <f t="shared" si="3"/>
        <v/>
      </c>
      <c r="K81" s="86" t="str">
        <f t="shared" si="4"/>
        <v/>
      </c>
    </row>
    <row r="82" spans="2:11" x14ac:dyDescent="0.25">
      <c r="B82" s="143"/>
      <c r="C82" s="140"/>
      <c r="D82" s="134"/>
      <c r="E82" s="146"/>
      <c r="F82" s="80"/>
      <c r="G82" s="18"/>
      <c r="H82" s="81"/>
      <c r="I82" s="75" t="str">
        <f t="shared" si="2"/>
        <v/>
      </c>
      <c r="J82" s="123" t="str">
        <f t="shared" si="3"/>
        <v/>
      </c>
      <c r="K82" s="86" t="str">
        <f t="shared" si="4"/>
        <v/>
      </c>
    </row>
    <row r="83" spans="2:11" x14ac:dyDescent="0.25">
      <c r="B83" s="143"/>
      <c r="C83" s="140"/>
      <c r="D83" s="134"/>
      <c r="E83" s="146"/>
      <c r="F83" s="80"/>
      <c r="G83" s="18"/>
      <c r="H83" s="81"/>
      <c r="I83" s="75" t="str">
        <f t="shared" si="2"/>
        <v/>
      </c>
      <c r="J83" s="123" t="str">
        <f t="shared" si="3"/>
        <v/>
      </c>
      <c r="K83" s="86" t="str">
        <f t="shared" si="4"/>
        <v/>
      </c>
    </row>
    <row r="84" spans="2:11" x14ac:dyDescent="0.25">
      <c r="B84" s="143"/>
      <c r="C84" s="140"/>
      <c r="D84" s="134"/>
      <c r="E84" s="146"/>
      <c r="F84" s="80"/>
      <c r="G84" s="18"/>
      <c r="H84" s="81"/>
      <c r="I84" s="75" t="str">
        <f t="shared" si="2"/>
        <v/>
      </c>
      <c r="J84" s="123" t="str">
        <f t="shared" si="3"/>
        <v/>
      </c>
      <c r="K84" s="86" t="str">
        <f t="shared" si="4"/>
        <v/>
      </c>
    </row>
    <row r="85" spans="2:11" x14ac:dyDescent="0.25">
      <c r="B85" s="143"/>
      <c r="C85" s="140"/>
      <c r="D85" s="134"/>
      <c r="E85" s="146"/>
      <c r="F85" s="80"/>
      <c r="G85" s="18"/>
      <c r="H85" s="81"/>
      <c r="I85" s="75" t="str">
        <f t="shared" si="2"/>
        <v/>
      </c>
      <c r="J85" s="123" t="str">
        <f t="shared" si="3"/>
        <v/>
      </c>
      <c r="K85" s="86" t="str">
        <f t="shared" si="4"/>
        <v/>
      </c>
    </row>
    <row r="86" spans="2:11" x14ac:dyDescent="0.25">
      <c r="B86" s="143"/>
      <c r="C86" s="140"/>
      <c r="D86" s="134"/>
      <c r="E86" s="146"/>
      <c r="F86" s="80"/>
      <c r="G86" s="18"/>
      <c r="H86" s="81"/>
      <c r="I86" s="75" t="str">
        <f t="shared" si="2"/>
        <v/>
      </c>
      <c r="J86" s="123" t="str">
        <f t="shared" si="3"/>
        <v/>
      </c>
      <c r="K86" s="86" t="str">
        <f t="shared" si="4"/>
        <v/>
      </c>
    </row>
    <row r="87" spans="2:11" x14ac:dyDescent="0.25">
      <c r="B87" s="143"/>
      <c r="C87" s="140"/>
      <c r="D87" s="134"/>
      <c r="E87" s="146"/>
      <c r="F87" s="80"/>
      <c r="G87" s="18"/>
      <c r="H87" s="81"/>
      <c r="I87" s="75" t="str">
        <f t="shared" si="2"/>
        <v/>
      </c>
      <c r="J87" s="123" t="str">
        <f t="shared" si="3"/>
        <v/>
      </c>
      <c r="K87" s="86" t="str">
        <f t="shared" si="4"/>
        <v/>
      </c>
    </row>
    <row r="88" spans="2:11" x14ac:dyDescent="0.25">
      <c r="B88" s="143"/>
      <c r="C88" s="140"/>
      <c r="D88" s="134"/>
      <c r="E88" s="146"/>
      <c r="F88" s="80"/>
      <c r="G88" s="18"/>
      <c r="H88" s="81"/>
      <c r="I88" s="75" t="str">
        <f t="shared" si="2"/>
        <v/>
      </c>
      <c r="J88" s="123" t="str">
        <f t="shared" si="3"/>
        <v/>
      </c>
      <c r="K88" s="86" t="str">
        <f t="shared" si="4"/>
        <v/>
      </c>
    </row>
    <row r="89" spans="2:11" x14ac:dyDescent="0.25">
      <c r="B89" s="143"/>
      <c r="C89" s="140"/>
      <c r="D89" s="134"/>
      <c r="E89" s="146"/>
      <c r="F89" s="80"/>
      <c r="G89" s="18"/>
      <c r="H89" s="81"/>
      <c r="I89" s="75" t="str">
        <f t="shared" si="2"/>
        <v/>
      </c>
      <c r="J89" s="123" t="str">
        <f t="shared" si="3"/>
        <v/>
      </c>
      <c r="K89" s="86" t="str">
        <f t="shared" si="4"/>
        <v/>
      </c>
    </row>
    <row r="90" spans="2:11" x14ac:dyDescent="0.25">
      <c r="B90" s="143"/>
      <c r="C90" s="140"/>
      <c r="D90" s="134"/>
      <c r="E90" s="146"/>
      <c r="F90" s="80"/>
      <c r="G90" s="18"/>
      <c r="H90" s="81"/>
      <c r="I90" s="75" t="str">
        <f t="shared" si="2"/>
        <v/>
      </c>
      <c r="J90" s="123" t="str">
        <f t="shared" si="3"/>
        <v/>
      </c>
      <c r="K90" s="86" t="str">
        <f t="shared" si="4"/>
        <v/>
      </c>
    </row>
    <row r="91" spans="2:11" x14ac:dyDescent="0.25">
      <c r="B91" s="143"/>
      <c r="C91" s="140"/>
      <c r="D91" s="134"/>
      <c r="E91" s="146"/>
      <c r="F91" s="80"/>
      <c r="G91" s="18"/>
      <c r="H91" s="81"/>
      <c r="I91" s="75" t="str">
        <f t="shared" si="2"/>
        <v/>
      </c>
      <c r="J91" s="123" t="str">
        <f t="shared" si="3"/>
        <v/>
      </c>
      <c r="K91" s="86" t="str">
        <f t="shared" si="4"/>
        <v/>
      </c>
    </row>
    <row r="92" spans="2:11" x14ac:dyDescent="0.25">
      <c r="B92" s="143"/>
      <c r="C92" s="140"/>
      <c r="D92" s="134"/>
      <c r="E92" s="146"/>
      <c r="F92" s="80"/>
      <c r="G92" s="18"/>
      <c r="H92" s="81"/>
      <c r="I92" s="75" t="str">
        <f t="shared" ref="I92:I126" si="5">IF(AND(B92&lt;&gt;"",C92&lt;&gt;"",D92&lt;&gt;"",E92&lt;&gt;""),HLOOKUP(C92,$B$13:$I$14,2,0),"")</f>
        <v/>
      </c>
      <c r="J92" s="123" t="str">
        <f t="shared" ref="J92:J124" si="6">IF(AND(B92&lt;&gt;"",C92&lt;&gt;"",D92&lt;&gt;"",E92&lt;&gt;""),MIN(1,H92+I92*(MAX(1,E92)-G92)),"")</f>
        <v/>
      </c>
      <c r="K92" s="86" t="str">
        <f t="shared" ref="K92:K124" si="7">IF(AND(B92&lt;&gt;"",C92&lt;&gt;"",D92&lt;&gt;"",E92&lt;&gt;""),D92*J92,"")</f>
        <v/>
      </c>
    </row>
    <row r="93" spans="2:11" x14ac:dyDescent="0.25">
      <c r="B93" s="143"/>
      <c r="C93" s="140"/>
      <c r="D93" s="134"/>
      <c r="E93" s="146"/>
      <c r="F93" s="80"/>
      <c r="G93" s="18"/>
      <c r="H93" s="81"/>
      <c r="I93" s="75" t="str">
        <f t="shared" si="5"/>
        <v/>
      </c>
      <c r="J93" s="123" t="str">
        <f t="shared" si="6"/>
        <v/>
      </c>
      <c r="K93" s="86" t="str">
        <f t="shared" si="7"/>
        <v/>
      </c>
    </row>
    <row r="94" spans="2:11" x14ac:dyDescent="0.25">
      <c r="B94" s="143"/>
      <c r="C94" s="140"/>
      <c r="D94" s="134"/>
      <c r="E94" s="146"/>
      <c r="F94" s="80"/>
      <c r="G94" s="18"/>
      <c r="H94" s="81"/>
      <c r="I94" s="75" t="str">
        <f t="shared" si="5"/>
        <v/>
      </c>
      <c r="J94" s="123" t="str">
        <f t="shared" si="6"/>
        <v/>
      </c>
      <c r="K94" s="86" t="str">
        <f t="shared" si="7"/>
        <v/>
      </c>
    </row>
    <row r="95" spans="2:11" x14ac:dyDescent="0.25">
      <c r="B95" s="143"/>
      <c r="C95" s="140"/>
      <c r="D95" s="134"/>
      <c r="E95" s="146"/>
      <c r="F95" s="80"/>
      <c r="G95" s="18"/>
      <c r="H95" s="81"/>
      <c r="I95" s="75" t="str">
        <f t="shared" si="5"/>
        <v/>
      </c>
      <c r="J95" s="123" t="str">
        <f t="shared" si="6"/>
        <v/>
      </c>
      <c r="K95" s="86" t="str">
        <f t="shared" si="7"/>
        <v/>
      </c>
    </row>
    <row r="96" spans="2:11" x14ac:dyDescent="0.25">
      <c r="B96" s="143"/>
      <c r="C96" s="140"/>
      <c r="D96" s="134"/>
      <c r="E96" s="146"/>
      <c r="F96" s="80"/>
      <c r="G96" s="18"/>
      <c r="H96" s="81"/>
      <c r="I96" s="75" t="str">
        <f t="shared" si="5"/>
        <v/>
      </c>
      <c r="J96" s="123" t="str">
        <f t="shared" si="6"/>
        <v/>
      </c>
      <c r="K96" s="86" t="str">
        <f t="shared" si="7"/>
        <v/>
      </c>
    </row>
    <row r="97" spans="2:11" x14ac:dyDescent="0.25">
      <c r="B97" s="143"/>
      <c r="C97" s="140"/>
      <c r="D97" s="134"/>
      <c r="E97" s="146"/>
      <c r="F97" s="80"/>
      <c r="G97" s="18"/>
      <c r="H97" s="81"/>
      <c r="I97" s="75" t="str">
        <f t="shared" si="5"/>
        <v/>
      </c>
      <c r="J97" s="123" t="str">
        <f t="shared" si="6"/>
        <v/>
      </c>
      <c r="K97" s="86" t="str">
        <f t="shared" si="7"/>
        <v/>
      </c>
    </row>
    <row r="98" spans="2:11" x14ac:dyDescent="0.25">
      <c r="B98" s="143"/>
      <c r="C98" s="140"/>
      <c r="D98" s="134"/>
      <c r="E98" s="146"/>
      <c r="F98" s="80"/>
      <c r="G98" s="18"/>
      <c r="H98" s="81"/>
      <c r="I98" s="75" t="str">
        <f t="shared" si="5"/>
        <v/>
      </c>
      <c r="J98" s="123" t="str">
        <f t="shared" si="6"/>
        <v/>
      </c>
      <c r="K98" s="86" t="str">
        <f t="shared" si="7"/>
        <v/>
      </c>
    </row>
    <row r="99" spans="2:11" x14ac:dyDescent="0.25">
      <c r="B99" s="143"/>
      <c r="C99" s="140"/>
      <c r="D99" s="134"/>
      <c r="E99" s="146"/>
      <c r="F99" s="80"/>
      <c r="G99" s="18"/>
      <c r="H99" s="81"/>
      <c r="I99" s="75" t="str">
        <f t="shared" si="5"/>
        <v/>
      </c>
      <c r="J99" s="123" t="str">
        <f t="shared" si="6"/>
        <v/>
      </c>
      <c r="K99" s="86" t="str">
        <f t="shared" si="7"/>
        <v/>
      </c>
    </row>
    <row r="100" spans="2:11" x14ac:dyDescent="0.25">
      <c r="B100" s="143"/>
      <c r="C100" s="140"/>
      <c r="D100" s="134"/>
      <c r="E100" s="146"/>
      <c r="F100" s="80"/>
      <c r="G100" s="18"/>
      <c r="H100" s="81"/>
      <c r="I100" s="75" t="str">
        <f t="shared" si="5"/>
        <v/>
      </c>
      <c r="J100" s="123" t="str">
        <f t="shared" si="6"/>
        <v/>
      </c>
      <c r="K100" s="86" t="str">
        <f t="shared" si="7"/>
        <v/>
      </c>
    </row>
    <row r="101" spans="2:11" x14ac:dyDescent="0.25">
      <c r="B101" s="143"/>
      <c r="C101" s="140"/>
      <c r="D101" s="134"/>
      <c r="E101" s="146"/>
      <c r="F101" s="80"/>
      <c r="G101" s="18"/>
      <c r="H101" s="81"/>
      <c r="I101" s="75" t="str">
        <f t="shared" si="5"/>
        <v/>
      </c>
      <c r="J101" s="123" t="str">
        <f t="shared" si="6"/>
        <v/>
      </c>
      <c r="K101" s="86" t="str">
        <f t="shared" si="7"/>
        <v/>
      </c>
    </row>
    <row r="102" spans="2:11" x14ac:dyDescent="0.25">
      <c r="B102" s="143"/>
      <c r="C102" s="140"/>
      <c r="D102" s="134"/>
      <c r="E102" s="146"/>
      <c r="F102" s="80"/>
      <c r="G102" s="18"/>
      <c r="H102" s="81"/>
      <c r="I102" s="75" t="str">
        <f t="shared" si="5"/>
        <v/>
      </c>
      <c r="J102" s="123" t="str">
        <f t="shared" si="6"/>
        <v/>
      </c>
      <c r="K102" s="86" t="str">
        <f t="shared" si="7"/>
        <v/>
      </c>
    </row>
    <row r="103" spans="2:11" x14ac:dyDescent="0.25">
      <c r="B103" s="143"/>
      <c r="C103" s="140"/>
      <c r="D103" s="134"/>
      <c r="E103" s="146"/>
      <c r="F103" s="80"/>
      <c r="G103" s="18"/>
      <c r="H103" s="81"/>
      <c r="I103" s="75" t="str">
        <f t="shared" si="5"/>
        <v/>
      </c>
      <c r="J103" s="123" t="str">
        <f t="shared" si="6"/>
        <v/>
      </c>
      <c r="K103" s="86" t="str">
        <f t="shared" si="7"/>
        <v/>
      </c>
    </row>
    <row r="104" spans="2:11" x14ac:dyDescent="0.25">
      <c r="B104" s="143"/>
      <c r="C104" s="140"/>
      <c r="D104" s="134"/>
      <c r="E104" s="146"/>
      <c r="F104" s="80"/>
      <c r="G104" s="18"/>
      <c r="H104" s="81"/>
      <c r="I104" s="75" t="str">
        <f t="shared" si="5"/>
        <v/>
      </c>
      <c r="J104" s="123" t="str">
        <f t="shared" si="6"/>
        <v/>
      </c>
      <c r="K104" s="86" t="str">
        <f t="shared" si="7"/>
        <v/>
      </c>
    </row>
    <row r="105" spans="2:11" x14ac:dyDescent="0.25">
      <c r="B105" s="143"/>
      <c r="C105" s="140"/>
      <c r="D105" s="134"/>
      <c r="E105" s="146"/>
      <c r="F105" s="80"/>
      <c r="G105" s="18"/>
      <c r="H105" s="81"/>
      <c r="I105" s="75" t="str">
        <f t="shared" si="5"/>
        <v/>
      </c>
      <c r="J105" s="123" t="str">
        <f t="shared" si="6"/>
        <v/>
      </c>
      <c r="K105" s="86" t="str">
        <f t="shared" si="7"/>
        <v/>
      </c>
    </row>
    <row r="106" spans="2:11" x14ac:dyDescent="0.25">
      <c r="B106" s="143"/>
      <c r="C106" s="140"/>
      <c r="D106" s="134"/>
      <c r="E106" s="146"/>
      <c r="F106" s="80"/>
      <c r="G106" s="18"/>
      <c r="H106" s="81"/>
      <c r="I106" s="75" t="str">
        <f t="shared" si="5"/>
        <v/>
      </c>
      <c r="J106" s="123" t="str">
        <f t="shared" si="6"/>
        <v/>
      </c>
      <c r="K106" s="86" t="str">
        <f t="shared" si="7"/>
        <v/>
      </c>
    </row>
    <row r="107" spans="2:11" x14ac:dyDescent="0.25">
      <c r="B107" s="143"/>
      <c r="C107" s="140"/>
      <c r="D107" s="134"/>
      <c r="E107" s="146"/>
      <c r="F107" s="80"/>
      <c r="G107" s="18"/>
      <c r="H107" s="81"/>
      <c r="I107" s="75" t="str">
        <f t="shared" si="5"/>
        <v/>
      </c>
      <c r="J107" s="123" t="str">
        <f t="shared" si="6"/>
        <v/>
      </c>
      <c r="K107" s="86" t="str">
        <f t="shared" si="7"/>
        <v/>
      </c>
    </row>
    <row r="108" spans="2:11" x14ac:dyDescent="0.25">
      <c r="B108" s="143"/>
      <c r="C108" s="140"/>
      <c r="D108" s="134"/>
      <c r="E108" s="146"/>
      <c r="F108" s="80"/>
      <c r="G108" s="18"/>
      <c r="H108" s="81"/>
      <c r="I108" s="75" t="str">
        <f t="shared" si="5"/>
        <v/>
      </c>
      <c r="J108" s="123" t="str">
        <f t="shared" si="6"/>
        <v/>
      </c>
      <c r="K108" s="86" t="str">
        <f t="shared" si="7"/>
        <v/>
      </c>
    </row>
    <row r="109" spans="2:11" x14ac:dyDescent="0.25">
      <c r="B109" s="143"/>
      <c r="C109" s="140"/>
      <c r="D109" s="134"/>
      <c r="E109" s="146"/>
      <c r="F109" s="80"/>
      <c r="G109" s="18"/>
      <c r="H109" s="81"/>
      <c r="I109" s="75" t="str">
        <f t="shared" si="5"/>
        <v/>
      </c>
      <c r="J109" s="123" t="str">
        <f t="shared" si="6"/>
        <v/>
      </c>
      <c r="K109" s="86" t="str">
        <f t="shared" si="7"/>
        <v/>
      </c>
    </row>
    <row r="110" spans="2:11" x14ac:dyDescent="0.25">
      <c r="B110" s="143"/>
      <c r="C110" s="140"/>
      <c r="D110" s="134"/>
      <c r="E110" s="146"/>
      <c r="F110" s="80"/>
      <c r="G110" s="18"/>
      <c r="H110" s="81"/>
      <c r="I110" s="75" t="str">
        <f t="shared" si="5"/>
        <v/>
      </c>
      <c r="J110" s="123" t="str">
        <f t="shared" si="6"/>
        <v/>
      </c>
      <c r="K110" s="86" t="str">
        <f t="shared" si="7"/>
        <v/>
      </c>
    </row>
    <row r="111" spans="2:11" x14ac:dyDescent="0.25">
      <c r="B111" s="143"/>
      <c r="C111" s="140"/>
      <c r="D111" s="134"/>
      <c r="E111" s="146"/>
      <c r="F111" s="80"/>
      <c r="G111" s="18"/>
      <c r="H111" s="81"/>
      <c r="I111" s="75" t="str">
        <f t="shared" si="5"/>
        <v/>
      </c>
      <c r="J111" s="123" t="str">
        <f t="shared" si="6"/>
        <v/>
      </c>
      <c r="K111" s="86" t="str">
        <f t="shared" si="7"/>
        <v/>
      </c>
    </row>
    <row r="112" spans="2:11" x14ac:dyDescent="0.25">
      <c r="B112" s="143"/>
      <c r="C112" s="140"/>
      <c r="D112" s="134"/>
      <c r="E112" s="146"/>
      <c r="F112" s="80"/>
      <c r="G112" s="18"/>
      <c r="H112" s="81"/>
      <c r="I112" s="75" t="str">
        <f t="shared" si="5"/>
        <v/>
      </c>
      <c r="J112" s="123" t="str">
        <f t="shared" si="6"/>
        <v/>
      </c>
      <c r="K112" s="86" t="str">
        <f t="shared" si="7"/>
        <v/>
      </c>
    </row>
    <row r="113" spans="2:11" x14ac:dyDescent="0.25">
      <c r="B113" s="143"/>
      <c r="C113" s="140"/>
      <c r="D113" s="134"/>
      <c r="E113" s="146"/>
      <c r="F113" s="80"/>
      <c r="G113" s="18"/>
      <c r="H113" s="81"/>
      <c r="I113" s="75" t="str">
        <f t="shared" si="5"/>
        <v/>
      </c>
      <c r="J113" s="123" t="str">
        <f t="shared" si="6"/>
        <v/>
      </c>
      <c r="K113" s="86" t="str">
        <f t="shared" si="7"/>
        <v/>
      </c>
    </row>
    <row r="114" spans="2:11" x14ac:dyDescent="0.25">
      <c r="B114" s="143"/>
      <c r="C114" s="140"/>
      <c r="D114" s="134"/>
      <c r="E114" s="146"/>
      <c r="F114" s="80"/>
      <c r="G114" s="18"/>
      <c r="H114" s="81"/>
      <c r="I114" s="75" t="str">
        <f t="shared" si="5"/>
        <v/>
      </c>
      <c r="J114" s="123" t="str">
        <f t="shared" si="6"/>
        <v/>
      </c>
      <c r="K114" s="86" t="str">
        <f t="shared" si="7"/>
        <v/>
      </c>
    </row>
    <row r="115" spans="2:11" x14ac:dyDescent="0.25">
      <c r="B115" s="143"/>
      <c r="C115" s="140"/>
      <c r="D115" s="134"/>
      <c r="E115" s="146"/>
      <c r="F115" s="80"/>
      <c r="G115" s="18"/>
      <c r="H115" s="81"/>
      <c r="I115" s="75" t="str">
        <f t="shared" si="5"/>
        <v/>
      </c>
      <c r="J115" s="123" t="str">
        <f t="shared" si="6"/>
        <v/>
      </c>
      <c r="K115" s="86" t="str">
        <f t="shared" si="7"/>
        <v/>
      </c>
    </row>
    <row r="116" spans="2:11" x14ac:dyDescent="0.25">
      <c r="B116" s="143"/>
      <c r="C116" s="140"/>
      <c r="D116" s="134"/>
      <c r="E116" s="146"/>
      <c r="F116" s="80"/>
      <c r="G116" s="18"/>
      <c r="H116" s="81"/>
      <c r="I116" s="75" t="str">
        <f t="shared" si="5"/>
        <v/>
      </c>
      <c r="J116" s="123" t="str">
        <f t="shared" si="6"/>
        <v/>
      </c>
      <c r="K116" s="86" t="str">
        <f t="shared" si="7"/>
        <v/>
      </c>
    </row>
    <row r="117" spans="2:11" x14ac:dyDescent="0.25">
      <c r="B117" s="143"/>
      <c r="C117" s="140"/>
      <c r="D117" s="134"/>
      <c r="E117" s="146"/>
      <c r="F117" s="80"/>
      <c r="G117" s="18"/>
      <c r="H117" s="81"/>
      <c r="I117" s="75" t="str">
        <f t="shared" si="5"/>
        <v/>
      </c>
      <c r="J117" s="123" t="str">
        <f t="shared" si="6"/>
        <v/>
      </c>
      <c r="K117" s="86" t="str">
        <f t="shared" si="7"/>
        <v/>
      </c>
    </row>
    <row r="118" spans="2:11" x14ac:dyDescent="0.25">
      <c r="B118" s="143"/>
      <c r="C118" s="140"/>
      <c r="D118" s="134"/>
      <c r="E118" s="146"/>
      <c r="F118" s="80"/>
      <c r="G118" s="18"/>
      <c r="H118" s="81"/>
      <c r="I118" s="75" t="str">
        <f t="shared" si="5"/>
        <v/>
      </c>
      <c r="J118" s="123" t="str">
        <f t="shared" si="6"/>
        <v/>
      </c>
      <c r="K118" s="86" t="str">
        <f t="shared" si="7"/>
        <v/>
      </c>
    </row>
    <row r="119" spans="2:11" x14ac:dyDescent="0.25">
      <c r="B119" s="143"/>
      <c r="C119" s="140"/>
      <c r="D119" s="134"/>
      <c r="E119" s="146"/>
      <c r="F119" s="80"/>
      <c r="G119" s="18"/>
      <c r="H119" s="81"/>
      <c r="I119" s="75" t="str">
        <f t="shared" si="5"/>
        <v/>
      </c>
      <c r="J119" s="123" t="str">
        <f t="shared" si="6"/>
        <v/>
      </c>
      <c r="K119" s="86" t="str">
        <f t="shared" si="7"/>
        <v/>
      </c>
    </row>
    <row r="120" spans="2:11" x14ac:dyDescent="0.25">
      <c r="B120" s="143"/>
      <c r="C120" s="140"/>
      <c r="D120" s="134"/>
      <c r="E120" s="146"/>
      <c r="F120" s="80"/>
      <c r="G120" s="18"/>
      <c r="H120" s="81"/>
      <c r="I120" s="75" t="str">
        <f t="shared" si="5"/>
        <v/>
      </c>
      <c r="J120" s="123" t="str">
        <f t="shared" si="6"/>
        <v/>
      </c>
      <c r="K120" s="86" t="str">
        <f t="shared" si="7"/>
        <v/>
      </c>
    </row>
    <row r="121" spans="2:11" x14ac:dyDescent="0.25">
      <c r="B121" s="143"/>
      <c r="C121" s="140"/>
      <c r="D121" s="134"/>
      <c r="E121" s="146"/>
      <c r="F121" s="80"/>
      <c r="G121" s="18"/>
      <c r="H121" s="81"/>
      <c r="I121" s="75" t="str">
        <f t="shared" si="5"/>
        <v/>
      </c>
      <c r="J121" s="123" t="str">
        <f t="shared" si="6"/>
        <v/>
      </c>
      <c r="K121" s="86" t="str">
        <f t="shared" si="7"/>
        <v/>
      </c>
    </row>
    <row r="122" spans="2:11" x14ac:dyDescent="0.25">
      <c r="B122" s="143"/>
      <c r="C122" s="140"/>
      <c r="D122" s="134"/>
      <c r="E122" s="146"/>
      <c r="F122" s="80"/>
      <c r="G122" s="18"/>
      <c r="H122" s="81"/>
      <c r="I122" s="75" t="str">
        <f t="shared" si="5"/>
        <v/>
      </c>
      <c r="J122" s="123" t="str">
        <f t="shared" si="6"/>
        <v/>
      </c>
      <c r="K122" s="86" t="str">
        <f t="shared" si="7"/>
        <v/>
      </c>
    </row>
    <row r="123" spans="2:11" x14ac:dyDescent="0.25">
      <c r="B123" s="143"/>
      <c r="C123" s="140"/>
      <c r="D123" s="134"/>
      <c r="E123" s="146"/>
      <c r="F123" s="80"/>
      <c r="G123" s="18"/>
      <c r="H123" s="81"/>
      <c r="I123" s="75" t="str">
        <f t="shared" si="5"/>
        <v/>
      </c>
      <c r="J123" s="123" t="str">
        <f t="shared" si="6"/>
        <v/>
      </c>
      <c r="K123" s="86" t="str">
        <f t="shared" si="7"/>
        <v/>
      </c>
    </row>
    <row r="124" spans="2:11" x14ac:dyDescent="0.25">
      <c r="B124" s="143"/>
      <c r="C124" s="140"/>
      <c r="D124" s="134"/>
      <c r="E124" s="146"/>
      <c r="F124" s="80"/>
      <c r="G124" s="18"/>
      <c r="H124" s="81"/>
      <c r="I124" s="75" t="str">
        <f t="shared" si="5"/>
        <v/>
      </c>
      <c r="J124" s="123" t="str">
        <f t="shared" si="6"/>
        <v/>
      </c>
      <c r="K124" s="86" t="str">
        <f t="shared" si="7"/>
        <v/>
      </c>
    </row>
    <row r="125" spans="2:11" x14ac:dyDescent="0.25">
      <c r="B125" s="143"/>
      <c r="C125" s="140"/>
      <c r="D125" s="134"/>
      <c r="E125" s="146"/>
      <c r="F125" s="80"/>
      <c r="G125" s="18"/>
      <c r="H125" s="81"/>
      <c r="I125" s="75" t="str">
        <f t="shared" si="5"/>
        <v/>
      </c>
      <c r="J125" s="123" t="str">
        <f t="shared" ref="J125:J126" si="8">IF(AND(B125&lt;&gt;"",C125&lt;&gt;"",D125&lt;&gt;"",E125&lt;&gt;""),MIN(1,H125+I125*(MAX(1,E125)-G125)),"")</f>
        <v/>
      </c>
      <c r="K125" s="86" t="str">
        <f t="shared" ref="K125:K126" si="9">IF(AND(B125&lt;&gt;"",C125&lt;&gt;"",D125&lt;&gt;"",E125&lt;&gt;""),D125*J125,"")</f>
        <v/>
      </c>
    </row>
    <row r="126" spans="2:11" x14ac:dyDescent="0.25">
      <c r="B126" s="144"/>
      <c r="C126" s="141"/>
      <c r="D126" s="138"/>
      <c r="E126" s="147"/>
      <c r="F126" s="82"/>
      <c r="G126" s="83"/>
      <c r="H126" s="84"/>
      <c r="I126" s="76" t="str">
        <f t="shared" si="5"/>
        <v/>
      </c>
      <c r="J126" s="124" t="str">
        <f t="shared" si="8"/>
        <v/>
      </c>
      <c r="K126" s="87" t="str">
        <f t="shared" si="9"/>
        <v/>
      </c>
    </row>
  </sheetData>
  <sheetProtection algorithmName="SHA-512" hashValue="vJT2aHv3rwZQEPPuyzvutwysyuA7aLVwxhk6u8b0K8ZX0vj2DScVdcFON6rgNhy5Sj/yFKxfJkj+jIsZRsX2IQ==" saltValue="S/kc02wHyPXWcyy0UBmUuA==" spinCount="100000" sheet="1" objects="1" scenarios="1"/>
  <mergeCells count="8">
    <mergeCell ref="D17:K17"/>
    <mergeCell ref="B19:C19"/>
    <mergeCell ref="B20:C20"/>
    <mergeCell ref="B5:E5"/>
    <mergeCell ref="B6:E6"/>
    <mergeCell ref="B7:E7"/>
    <mergeCell ref="B8:E8"/>
    <mergeCell ref="B12:I12"/>
  </mergeCells>
  <dataValidations count="2">
    <dataValidation type="decimal" operator="greaterThan" allowBlank="1" showInputMessage="1" showErrorMessage="1" sqref="E27:E126" xr:uid="{00000000-0002-0000-0700-000000000000}">
      <formula1>0</formula1>
    </dataValidation>
    <dataValidation type="list" allowBlank="1" showInputMessage="1" showErrorMessage="1" sqref="C27:C126" xr:uid="{00000000-0002-0000-0700-000001000000}">
      <formula1>$D$18:$K$18</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59999389629810485"/>
  </sheetPr>
  <dimension ref="B2:L29"/>
  <sheetViews>
    <sheetView showGridLines="0" zoomScale="90" zoomScaleNormal="90" workbookViewId="0">
      <pane ySplit="9" topLeftCell="A10" activePane="bottomLeft" state="frozen"/>
      <selection pane="bottomLeft" activeCell="A10" sqref="A10"/>
    </sheetView>
  </sheetViews>
  <sheetFormatPr defaultRowHeight="12.5" x14ac:dyDescent="0.25"/>
  <cols>
    <col min="1" max="1" width="3.54296875" customWidth="1"/>
    <col min="2" max="2" width="16.26953125" customWidth="1"/>
    <col min="3" max="3" width="11.26953125" customWidth="1"/>
    <col min="4" max="4" width="15.1796875" customWidth="1"/>
    <col min="5" max="5" width="13.54296875" customWidth="1"/>
    <col min="6" max="6" width="17.1796875" customWidth="1"/>
    <col min="7" max="7" width="18" customWidth="1"/>
    <col min="8" max="8" width="17.26953125" customWidth="1"/>
    <col min="9" max="9" width="14" customWidth="1"/>
    <col min="10" max="10" width="14.54296875" customWidth="1"/>
  </cols>
  <sheetData>
    <row r="2" spans="2:12" ht="24" customHeight="1" x14ac:dyDescent="0.35">
      <c r="B2" s="88" t="s">
        <v>62</v>
      </c>
      <c r="F2" s="5"/>
      <c r="G2" s="5"/>
    </row>
    <row r="3" spans="2:12" ht="13" x14ac:dyDescent="0.3">
      <c r="B3" s="19" t="s">
        <v>167</v>
      </c>
    </row>
    <row r="5" spans="2:12" ht="13" x14ac:dyDescent="0.3">
      <c r="B5" s="205" t="s">
        <v>101</v>
      </c>
      <c r="C5" s="206"/>
      <c r="D5" s="206"/>
      <c r="E5" s="207"/>
      <c r="F5" s="55" t="s">
        <v>102</v>
      </c>
      <c r="G5" s="50" t="s">
        <v>103</v>
      </c>
      <c r="H5" s="50" t="s">
        <v>104</v>
      </c>
      <c r="L5" s="5"/>
    </row>
    <row r="6" spans="2:12" x14ac:dyDescent="0.25">
      <c r="B6" s="211" t="s">
        <v>105</v>
      </c>
      <c r="C6" s="212"/>
      <c r="D6" s="212"/>
      <c r="E6" s="216"/>
      <c r="F6" s="33">
        <f>SUM(D25:J25)+J20</f>
        <v>0</v>
      </c>
      <c r="G6" s="126"/>
      <c r="H6" s="34">
        <f>F6-G6</f>
        <v>0</v>
      </c>
      <c r="L6" s="5"/>
    </row>
    <row r="7" spans="2:12" x14ac:dyDescent="0.25">
      <c r="B7" s="211" t="s">
        <v>168</v>
      </c>
      <c r="C7" s="212"/>
      <c r="D7" s="212"/>
      <c r="E7" s="216"/>
      <c r="F7" s="16">
        <f>SUM(D28:J28)+J20</f>
        <v>0</v>
      </c>
      <c r="G7" s="128"/>
      <c r="H7" s="16">
        <f>F7-G7</f>
        <v>0</v>
      </c>
      <c r="I7" s="41"/>
      <c r="L7" s="5"/>
    </row>
    <row r="8" spans="2:12" x14ac:dyDescent="0.25">
      <c r="B8" s="211" t="s">
        <v>169</v>
      </c>
      <c r="C8" s="212"/>
      <c r="D8" s="212"/>
      <c r="E8" s="216"/>
      <c r="F8" s="16">
        <f>SUM(D29:J29)+J20</f>
        <v>0</v>
      </c>
      <c r="G8" s="128"/>
      <c r="H8" s="16">
        <f>F8-G8</f>
        <v>0</v>
      </c>
      <c r="I8" s="41"/>
      <c r="L8" s="5"/>
    </row>
    <row r="9" spans="2:12" x14ac:dyDescent="0.25">
      <c r="B9" s="211" t="s">
        <v>106</v>
      </c>
      <c r="C9" s="212"/>
      <c r="D9" s="212"/>
      <c r="E9" s="216"/>
      <c r="F9" s="224"/>
      <c r="G9" s="225"/>
      <c r="H9" s="37">
        <f>MAX(MAX(0,(F6-F7)-(G6-G7)),MAX(0,(F6-F8)-(G6-G8)))</f>
        <v>0</v>
      </c>
      <c r="L9" s="5"/>
    </row>
    <row r="10" spans="2:12" x14ac:dyDescent="0.25">
      <c r="L10" s="5"/>
    </row>
    <row r="11" spans="2:12" x14ac:dyDescent="0.25">
      <c r="B11" s="12"/>
      <c r="C11" s="12"/>
      <c r="D11" s="8"/>
      <c r="E11" s="8"/>
      <c r="F11" s="8"/>
      <c r="G11" s="8"/>
      <c r="H11" s="11"/>
      <c r="I11" s="11"/>
      <c r="J11" s="11"/>
    </row>
    <row r="12" spans="2:12" ht="13" x14ac:dyDescent="0.3">
      <c r="B12" s="1" t="s">
        <v>170</v>
      </c>
      <c r="C12" s="12"/>
      <c r="D12" s="8"/>
      <c r="E12" s="8"/>
      <c r="F12" s="8"/>
      <c r="G12" s="8"/>
      <c r="H12" s="11"/>
      <c r="I12" s="11"/>
      <c r="J12" s="11"/>
    </row>
    <row r="13" spans="2:12" x14ac:dyDescent="0.25">
      <c r="L13" s="5"/>
    </row>
    <row r="14" spans="2:12" ht="13" x14ac:dyDescent="0.3">
      <c r="B14" s="1" t="s">
        <v>171</v>
      </c>
      <c r="C14" s="2"/>
      <c r="D14" s="2"/>
      <c r="E14" s="2"/>
      <c r="F14" s="2"/>
      <c r="G14" s="2"/>
      <c r="H14" s="2"/>
      <c r="I14" s="2"/>
      <c r="J14" s="2"/>
    </row>
    <row r="15" spans="2:12" ht="16.5" customHeight="1" x14ac:dyDescent="0.25">
      <c r="B15" s="208" t="s">
        <v>110</v>
      </c>
      <c r="C15" s="209"/>
      <c r="D15" s="209"/>
      <c r="E15" s="209"/>
      <c r="F15" s="209"/>
      <c r="G15" s="209"/>
      <c r="H15" s="209"/>
      <c r="I15" s="210"/>
      <c r="J15" s="2"/>
    </row>
    <row r="16" spans="2:12" ht="13" x14ac:dyDescent="0.3">
      <c r="B16" s="47">
        <v>0</v>
      </c>
      <c r="C16" s="47">
        <v>1</v>
      </c>
      <c r="D16" s="47">
        <v>2</v>
      </c>
      <c r="E16" s="47">
        <v>3</v>
      </c>
      <c r="F16" s="47">
        <v>4</v>
      </c>
      <c r="G16" s="47">
        <v>5</v>
      </c>
      <c r="H16" s="47">
        <v>6</v>
      </c>
      <c r="I16" s="47" t="s">
        <v>113</v>
      </c>
      <c r="J16" s="2"/>
    </row>
    <row r="17" spans="2:10" x14ac:dyDescent="0.25">
      <c r="B17" s="56">
        <v>1.3</v>
      </c>
      <c r="C17" s="56">
        <v>1.5</v>
      </c>
      <c r="D17" s="56">
        <v>2.6</v>
      </c>
      <c r="E17" s="56">
        <v>4.5</v>
      </c>
      <c r="F17" s="56">
        <v>8.4</v>
      </c>
      <c r="G17" s="56">
        <v>16.2</v>
      </c>
      <c r="H17" s="56">
        <v>16.2</v>
      </c>
      <c r="I17" s="56">
        <v>5</v>
      </c>
    </row>
    <row r="18" spans="2:10" x14ac:dyDescent="0.25">
      <c r="B18" s="12"/>
      <c r="C18" s="12"/>
      <c r="D18" s="8"/>
      <c r="E18" s="8"/>
      <c r="F18" s="8"/>
      <c r="G18" s="8"/>
      <c r="H18" s="11"/>
      <c r="I18" s="11"/>
      <c r="J18" s="11"/>
    </row>
    <row r="19" spans="2:10" x14ac:dyDescent="0.25">
      <c r="B19" s="12"/>
      <c r="C19" s="12"/>
      <c r="D19" s="8"/>
      <c r="E19" s="8"/>
      <c r="F19" s="8"/>
      <c r="G19" s="8"/>
      <c r="H19" s="11"/>
      <c r="I19" s="11"/>
      <c r="J19" s="11"/>
    </row>
    <row r="20" spans="2:10" ht="13" x14ac:dyDescent="0.3">
      <c r="B20" s="2" t="s">
        <v>172</v>
      </c>
      <c r="C20" s="2"/>
      <c r="D20" s="2"/>
      <c r="E20" s="2"/>
      <c r="F20" s="2"/>
      <c r="G20" s="2"/>
      <c r="H20" s="2"/>
      <c r="I20" s="2"/>
      <c r="J20" s="128"/>
    </row>
    <row r="21" spans="2:10" x14ac:dyDescent="0.25">
      <c r="B21" s="2"/>
      <c r="C21" s="2"/>
      <c r="D21" s="2"/>
      <c r="E21" s="2"/>
      <c r="F21" s="2"/>
      <c r="G21" s="2"/>
      <c r="H21" s="2"/>
      <c r="I21" s="2"/>
    </row>
    <row r="23" spans="2:10" ht="15" customHeight="1" x14ac:dyDescent="0.25">
      <c r="B23" s="57"/>
      <c r="C23" s="58"/>
      <c r="D23" s="213" t="s">
        <v>110</v>
      </c>
      <c r="E23" s="213"/>
      <c r="F23" s="213"/>
      <c r="G23" s="213"/>
      <c r="H23" s="213"/>
      <c r="I23" s="213"/>
      <c r="J23" s="213"/>
    </row>
    <row r="24" spans="2:10" ht="13" x14ac:dyDescent="0.3">
      <c r="B24" s="59"/>
      <c r="C24" s="60"/>
      <c r="D24" s="47">
        <v>0</v>
      </c>
      <c r="E24" s="47">
        <v>1</v>
      </c>
      <c r="F24" s="47">
        <v>2</v>
      </c>
      <c r="G24" s="47">
        <v>3</v>
      </c>
      <c r="H24" s="97">
        <v>4</v>
      </c>
      <c r="I24" s="97">
        <v>5</v>
      </c>
      <c r="J24" s="97">
        <v>6</v>
      </c>
    </row>
    <row r="25" spans="2:10" x14ac:dyDescent="0.25">
      <c r="B25" s="218" t="s">
        <v>115</v>
      </c>
      <c r="C25" s="218"/>
      <c r="D25" s="128"/>
      <c r="E25" s="128"/>
      <c r="F25" s="128"/>
      <c r="G25" s="128"/>
      <c r="H25" s="128"/>
      <c r="I25" s="128"/>
      <c r="J25" s="128"/>
    </row>
    <row r="26" spans="2:10" x14ac:dyDescent="0.25">
      <c r="B26" s="218" t="s">
        <v>173</v>
      </c>
      <c r="C26" s="218"/>
      <c r="D26" s="128"/>
      <c r="E26" s="128"/>
      <c r="F26" s="128"/>
      <c r="G26" s="128"/>
      <c r="H26" s="128"/>
      <c r="I26" s="128"/>
      <c r="J26" s="128"/>
    </row>
    <row r="27" spans="2:10" x14ac:dyDescent="0.25">
      <c r="B27" s="218" t="s">
        <v>174</v>
      </c>
      <c r="C27" s="218"/>
      <c r="D27" s="128"/>
      <c r="E27" s="128"/>
      <c r="F27" s="128"/>
      <c r="G27" s="128"/>
      <c r="H27" s="128"/>
      <c r="I27" s="128"/>
      <c r="J27" s="128"/>
    </row>
    <row r="28" spans="2:10" x14ac:dyDescent="0.25">
      <c r="B28" s="218" t="s">
        <v>175</v>
      </c>
      <c r="C28" s="218"/>
      <c r="D28" s="66" t="str">
        <f t="shared" ref="D28:J28" si="0">IF(D25="","",IF(AND(D25&lt;&gt;"",D26&lt;&gt;""),D25+D26,D25))</f>
        <v/>
      </c>
      <c r="E28" s="66" t="str">
        <f t="shared" si="0"/>
        <v/>
      </c>
      <c r="F28" s="66" t="str">
        <f t="shared" si="0"/>
        <v/>
      </c>
      <c r="G28" s="66" t="str">
        <f t="shared" si="0"/>
        <v/>
      </c>
      <c r="H28" s="66" t="str">
        <f t="shared" si="0"/>
        <v/>
      </c>
      <c r="I28" s="66" t="str">
        <f t="shared" si="0"/>
        <v/>
      </c>
      <c r="J28" s="66" t="str">
        <f t="shared" si="0"/>
        <v/>
      </c>
    </row>
    <row r="29" spans="2:10" x14ac:dyDescent="0.25">
      <c r="B29" s="218" t="s">
        <v>176</v>
      </c>
      <c r="C29" s="218"/>
      <c r="D29" s="66" t="str">
        <f t="shared" ref="D29:J29" si="1">IF(D25="","",IF(AND(D25&lt;&gt;"",D27&lt;&gt;""),D25+D27,D25))</f>
        <v/>
      </c>
      <c r="E29" s="66" t="str">
        <f t="shared" si="1"/>
        <v/>
      </c>
      <c r="F29" s="66" t="str">
        <f t="shared" si="1"/>
        <v/>
      </c>
      <c r="G29" s="66" t="str">
        <f t="shared" si="1"/>
        <v/>
      </c>
      <c r="H29" s="66" t="str">
        <f t="shared" si="1"/>
        <v/>
      </c>
      <c r="I29" s="66" t="str">
        <f t="shared" si="1"/>
        <v/>
      </c>
      <c r="J29" s="66" t="str">
        <f t="shared" si="1"/>
        <v/>
      </c>
    </row>
  </sheetData>
  <sheetProtection algorithmName="SHA-512" hashValue="uLI7FzV0FtEALPrjoBDmSMLVnvDLNMRHEmL4C78RR2vd3UZPHbmbBEdOncCEp8+yWyF0gul0wasBsgH8Qr1BYQ==" saltValue="C534NYzSoa8PRD4Kb/RdIQ==" spinCount="100000" sheet="1" objects="1" scenarios="1"/>
  <mergeCells count="13">
    <mergeCell ref="B29:C29"/>
    <mergeCell ref="B5:E5"/>
    <mergeCell ref="B6:E6"/>
    <mergeCell ref="B7:E7"/>
    <mergeCell ref="B8:E8"/>
    <mergeCell ref="B9:E9"/>
    <mergeCell ref="B15:I15"/>
    <mergeCell ref="F9:G9"/>
    <mergeCell ref="D23:J23"/>
    <mergeCell ref="B25:C25"/>
    <mergeCell ref="B26:C26"/>
    <mergeCell ref="B27:C27"/>
    <mergeCell ref="B28:C2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Invulinstructie</vt:lpstr>
      <vt:lpstr>Obligaties</vt:lpstr>
      <vt:lpstr>SII zonder rating</vt:lpstr>
      <vt:lpstr>Gedekt</vt:lpstr>
      <vt:lpstr>N.U.-staats</vt:lpstr>
      <vt:lpstr>Secur1</vt:lpstr>
      <vt:lpstr>Secur2</vt:lpstr>
      <vt:lpstr>Hersecur</vt:lpstr>
      <vt:lpstr>Kredietderivaten</vt:lpstr>
      <vt:lpstr>Uitvoer</vt:lpstr>
    </vt:vector>
  </TitlesOfParts>
  <Manager/>
  <Company>De Nederlandsche Bank N.V.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Tomic, M.B.</dc:creator>
  <cp:keywords/>
  <dc:description/>
  <cp:lastModifiedBy>Siha, D. (Daniël) (TV_ECKA)</cp:lastModifiedBy>
  <cp:revision/>
  <dcterms:created xsi:type="dcterms:W3CDTF">2015-02-25T13:47:45Z</dcterms:created>
  <dcterms:modified xsi:type="dcterms:W3CDTF">2025-02-10T10:52:22Z</dcterms:modified>
  <cp:category/>
  <cp:contentStatus/>
</cp:coreProperties>
</file>